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590" windowHeight="8085" activeTab="0"/>
  </bookViews>
  <sheets>
    <sheet name="7 months" sheetId="1" r:id="rId1"/>
    <sheet name="Top15" sheetId="2" r:id="rId2"/>
    <sheet name="Regions" sheetId="3" r:id="rId3"/>
    <sheet name="Transport" sheetId="4" r:id="rId4"/>
  </sheets>
  <definedNames/>
  <calcPr fullCalcOnLoad="1"/>
</workbook>
</file>

<file path=xl/sharedStrings.xml><?xml version="1.0" encoding="utf-8"?>
<sst xmlns="http://schemas.openxmlformats.org/spreadsheetml/2006/main" count="286" uniqueCount="246">
  <si>
    <t>Country</t>
  </si>
  <si>
    <t>Change</t>
  </si>
  <si>
    <t>Change %</t>
  </si>
  <si>
    <t>Total</t>
  </si>
  <si>
    <t>Europe (excluding CIS)</t>
  </si>
  <si>
    <t>C/E Europe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</si>
  <si>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</si>
  <si>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</si>
  <si>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</si>
  <si>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</si>
  <si>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</si>
  <si>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</si>
  <si>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</si>
  <si>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</si>
  <si>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</si>
  <si>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</si>
  <si>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CIS</t>
  </si>
  <si>
    <t>Northern Europe</t>
  </si>
  <si>
    <t>UK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</si>
  <si>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</si>
  <si>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</si>
  <si>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</si>
  <si>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</si>
  <si>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</si>
  <si>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</si>
  <si>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</si>
  <si>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</si>
  <si>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</si>
  <si>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Bosnia-Herzegovina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</si>
  <si>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</si>
  <si>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</si>
  <si>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</si>
  <si>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</si>
  <si>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</si>
  <si>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</si>
  <si>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</si>
  <si>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</si>
  <si>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</si>
  <si>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</si>
  <si>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</si>
  <si>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</si>
  <si>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</si>
  <si>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</si>
  <si>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</si>
  <si>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</si>
  <si>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Liechtenstein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</si>
  <si>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</si>
  <si>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</si>
  <si>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</si>
  <si>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</si>
  <si>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</si>
  <si>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</si>
  <si>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</si>
  <si>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</si>
  <si>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</si>
  <si>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</si>
  <si>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Bahamas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</si>
  <si>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</si>
  <si>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</si>
  <si>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</si>
  <si>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</si>
  <si>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</si>
  <si>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</si>
  <si>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</si>
  <si>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</si>
  <si>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</si>
  <si>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</si>
  <si>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USA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</si>
  <si>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</si>
  <si>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</si>
  <si>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</si>
  <si>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</si>
  <si>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</si>
  <si>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</si>
  <si>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</si>
  <si>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</si>
  <si>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</si>
  <si>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</si>
  <si>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</si>
  <si>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</si>
  <si>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</si>
  <si>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</si>
  <si>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</si>
  <si>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</si>
  <si>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</si>
  <si>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</si>
  <si>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Brunei Darussalam</t>
  </si>
  <si>
    <t>Vietnam</t>
  </si>
  <si>
    <t>Japan</t>
  </si>
  <si>
    <t>Indonesia</t>
  </si>
  <si>
    <t>Cambodia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</si>
  <si>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</si>
  <si>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</si>
  <si>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</si>
  <si>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</si>
  <si>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</si>
  <si>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</si>
  <si>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</si>
  <si>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</si>
  <si>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Hong Kong (China)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</si>
  <si>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</si>
  <si>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</si>
  <si>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</si>
  <si>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</si>
  <si>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</si>
  <si>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</si>
  <si>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</si>
  <si>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</si>
  <si>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</si>
  <si>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</si>
  <si>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</si>
  <si>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</si>
  <si>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</si>
  <si>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</si>
  <si>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</si>
  <si>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SOUTH ASIA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</si>
  <si>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</si>
  <si>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</si>
  <si>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</si>
  <si>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</si>
  <si>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</si>
  <si>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</si>
  <si>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</si>
  <si>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</si>
  <si>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</si>
  <si>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</si>
  <si>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</si>
  <si>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</si>
  <si>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</si>
  <si>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</si>
  <si>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</si>
  <si>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</si>
  <si>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</si>
  <si>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</si>
  <si>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</si>
  <si>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</si>
  <si>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</si>
  <si>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</si>
  <si>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</si>
  <si>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</si>
  <si>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</si>
  <si>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</si>
  <si>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</si>
  <si>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</si>
  <si>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</si>
  <si>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</si>
  <si>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</si>
  <si>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</si>
  <si>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</si>
  <si>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</si>
  <si>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</si>
  <si>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</si>
  <si>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</si>
  <si>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Others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</si>
  <si>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</si>
  <si>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</si>
  <si>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</si>
  <si>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</si>
  <si>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</si>
  <si>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</si>
  <si>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</si>
  <si>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</si>
  <si>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</si>
  <si>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</si>
  <si>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Kirgizstan</t>
  </si>
  <si>
    <t>Arrivals of non-resident visitors at the national borders of Georgia by country of citizenship</t>
  </si>
  <si>
    <t>Top 15 Countries by arrivals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</si>
  <si>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</si>
  <si>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</si>
  <si>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</si>
  <si>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</si>
  <si>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Type</t>
  </si>
  <si>
    <t>Road</t>
  </si>
  <si>
    <t>Air</t>
  </si>
  <si>
    <t>Sea</t>
  </si>
  <si>
    <t>Rail</t>
  </si>
  <si>
    <t>Arrivals by Means of Transport</t>
  </si>
  <si>
    <t>Arrivals by Regions</t>
  </si>
  <si>
    <t>Monaco</t>
  </si>
  <si>
    <t xml:space="preserve">Market  share 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</si>
  <si>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</si>
  <si>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</si>
  <si>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</si>
  <si>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</si>
  <si>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</si>
  <si>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</si>
  <si>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</si>
  <si>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Costa-Rica</t>
  </si>
  <si>
    <t>El Salvador</t>
  </si>
  <si>
    <t>Nicaragua</t>
  </si>
  <si>
    <t>French Guiana</t>
  </si>
  <si>
    <t>North Korea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</si>
  <si>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</si>
  <si>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</si>
  <si>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</si>
  <si>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</si>
  <si>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</si>
  <si>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</si>
  <si>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</si>
  <si>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</si>
  <si>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</si>
  <si>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</si>
  <si>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</si>
  <si>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</si>
  <si>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</si>
  <si>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Mauritius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</si>
  <si>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</si>
  <si>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</si>
  <si>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</si>
  <si>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</si>
  <si>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</si>
  <si>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</si>
  <si>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</si>
  <si>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</si>
  <si>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</si>
  <si>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</si>
  <si>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</si>
  <si>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</si>
  <si>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</si>
  <si>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</si>
  <si>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</si>
  <si>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</si>
  <si>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Laos</t>
  </si>
  <si>
    <t>Philippines</t>
  </si>
  <si>
    <t>Federation of St. Kitts and Nevis</t>
  </si>
  <si>
    <t>St. Vincent, Grenadines</t>
  </si>
  <si>
    <t>Turks and Caicos</t>
  </si>
  <si>
    <t>North-East Asia</t>
  </si>
  <si>
    <t>Oceania</t>
  </si>
  <si>
    <t>SOUTH-EAST ASIA</t>
  </si>
  <si>
    <t>OTHER</t>
  </si>
  <si>
    <t>Anguilla</t>
  </si>
  <si>
    <t>Dominica</t>
  </si>
  <si>
    <t>Swaziland</t>
  </si>
  <si>
    <t>Burkina Faso</t>
  </si>
  <si>
    <t>United Kingdom</t>
  </si>
  <si>
    <t>Suriname</t>
  </si>
  <si>
    <t>Benin</t>
  </si>
  <si>
    <t>Gambia</t>
  </si>
  <si>
    <t>Chad</t>
  </si>
  <si>
    <t>2012  7 months</t>
  </si>
  <si>
    <t xml:space="preserve">Change </t>
  </si>
  <si>
    <t>2011: 7 Months</t>
  </si>
  <si>
    <t>2012: 7 months</t>
  </si>
  <si>
    <t>2011: 7 months</t>
  </si>
  <si>
    <t>2012: 7 montyhs</t>
  </si>
</sst>
</file>

<file path=xl/styles.xml><?xml version="1.0" encoding="utf-8"?>
<styleSheet xmlns="http://schemas.openxmlformats.org/spreadsheetml/2006/main">
  <numFmts count="24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(#,##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h:mm:ss\ AM/PM"/>
    <numFmt numFmtId="179" formatCode="[$-10409]###\ ###\ ###\ ###"/>
  </numFmts>
  <fonts count="62">
    <font>
      <sz val="10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2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i/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2"/>
      <name val="Calibri"/>
      <family val="2"/>
    </font>
    <font>
      <sz val="8"/>
      <color indexed="11"/>
      <name val="Tahoma"/>
      <family val="2"/>
    </font>
    <font>
      <sz val="10"/>
      <color indexed="63"/>
      <name val="Sylfaen"/>
      <family val="1"/>
    </font>
    <font>
      <sz val="8"/>
      <color indexed="63"/>
      <name val="Tahoma"/>
      <family val="2"/>
    </font>
    <font>
      <b/>
      <sz val="10"/>
      <color indexed="11"/>
      <name val="Sylfaen"/>
      <family val="1"/>
    </font>
    <font>
      <b/>
      <sz val="8"/>
      <color indexed="11"/>
      <name val="Tahoma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FFFF"/>
      <name val="Tahoma"/>
      <family val="2"/>
    </font>
    <font>
      <sz val="10"/>
      <color rgb="FF333333"/>
      <name val="Sylfaen"/>
      <family val="1"/>
    </font>
    <font>
      <sz val="8"/>
      <color rgb="FF4D4D4D"/>
      <name val="Tahoma"/>
      <family val="2"/>
    </font>
    <font>
      <b/>
      <sz val="10"/>
      <color rgb="FFFFFFFF"/>
      <name val="Sylfaen"/>
      <family val="1"/>
    </font>
    <font>
      <b/>
      <sz val="8"/>
      <color rgb="FFFFFFFF"/>
      <name val="Tahoma"/>
      <family val="2"/>
    </font>
    <font>
      <b/>
      <sz val="9"/>
      <color rgb="FFFF0000"/>
      <name val="Calibri"/>
      <family val="2"/>
    </font>
    <font>
      <sz val="9"/>
      <color rgb="FFFFFFFF"/>
      <name val="Calibri"/>
      <family val="2"/>
    </font>
    <font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dashed"/>
    </border>
    <border>
      <left style="medium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medium"/>
    </border>
    <border>
      <left style="dashed"/>
      <right style="dashed"/>
      <top style="medium"/>
      <bottom style="dashed"/>
    </border>
    <border>
      <left style="dashed"/>
      <right style="dashed"/>
      <top style="dashed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 horizontal="center" vertical="top" wrapText="1" readingOrder="1"/>
    </xf>
    <xf numFmtId="0" fontId="55" fillId="0" borderId="0" xfId="0" applyFont="1" applyFill="1" applyBorder="1" applyAlignment="1">
      <alignment horizontal="left" vertical="top" wrapText="1" readingOrder="1"/>
    </xf>
    <xf numFmtId="0" fontId="56" fillId="0" borderId="0" xfId="0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top" wrapText="1" readingOrder="1"/>
    </xf>
    <xf numFmtId="0" fontId="58" fillId="0" borderId="0" xfId="0" applyFont="1" applyFill="1" applyBorder="1" applyAlignment="1">
      <alignment horizontal="center" vertical="top" wrapText="1" readingOrder="1"/>
    </xf>
    <xf numFmtId="0" fontId="34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4" fillId="0" borderId="11" xfId="0" applyNumberFormat="1" applyFont="1" applyFill="1" applyBorder="1" applyAlignment="1">
      <alignment horizontal="center" vertical="center" wrapText="1"/>
    </xf>
    <xf numFmtId="0" fontId="34" fillId="0" borderId="12" xfId="0" applyNumberFormat="1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9" fontId="35" fillId="0" borderId="14" xfId="59" applyFont="1" applyFill="1" applyBorder="1" applyAlignment="1">
      <alignment horizontal="center" vertical="center"/>
    </xf>
    <xf numFmtId="9" fontId="35" fillId="8" borderId="14" xfId="59" applyFont="1" applyFill="1" applyBorder="1" applyAlignment="1">
      <alignment horizontal="center" vertical="center"/>
    </xf>
    <xf numFmtId="0" fontId="35" fillId="33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 horizontal="center" vertical="center" wrapText="1"/>
    </xf>
    <xf numFmtId="9" fontId="34" fillId="0" borderId="10" xfId="0" applyNumberFormat="1" applyFont="1" applyFill="1" applyBorder="1" applyAlignment="1">
      <alignment horizontal="center" vertical="center" wrapText="1"/>
    </xf>
    <xf numFmtId="9" fontId="34" fillId="0" borderId="14" xfId="0" applyNumberFormat="1" applyFont="1" applyFill="1" applyBorder="1" applyAlignment="1">
      <alignment horizontal="center" vertical="center" wrapText="1"/>
    </xf>
    <xf numFmtId="9" fontId="34" fillId="0" borderId="13" xfId="0" applyNumberFormat="1" applyFont="1" applyFill="1" applyBorder="1" applyAlignment="1">
      <alignment horizontal="center" vertical="center" wrapText="1"/>
    </xf>
    <xf numFmtId="9" fontId="34" fillId="0" borderId="17" xfId="0" applyNumberFormat="1" applyFont="1" applyFill="1" applyBorder="1" applyAlignment="1">
      <alignment horizontal="center" vertical="center" wrapText="1"/>
    </xf>
    <xf numFmtId="0" fontId="35" fillId="33" borderId="18" xfId="0" applyNumberFormat="1" applyFont="1" applyFill="1" applyBorder="1" applyAlignment="1">
      <alignment horizontal="center" vertical="center" wrapText="1"/>
    </xf>
    <xf numFmtId="3" fontId="35" fillId="33" borderId="18" xfId="0" applyNumberFormat="1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9" fontId="4" fillId="0" borderId="14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9" fontId="4" fillId="0" borderId="17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 vertical="center" wrapText="1"/>
    </xf>
    <xf numFmtId="9" fontId="59" fillId="0" borderId="14" xfId="59" applyFont="1" applyBorder="1" applyAlignment="1">
      <alignment horizontal="center" vertical="center"/>
    </xf>
    <xf numFmtId="9" fontId="34" fillId="8" borderId="14" xfId="59" applyFont="1" applyFill="1" applyBorder="1" applyAlignment="1">
      <alignment horizontal="center" vertical="center"/>
    </xf>
    <xf numFmtId="0" fontId="35" fillId="0" borderId="11" xfId="0" applyNumberFormat="1" applyFont="1" applyFill="1" applyBorder="1" applyAlignment="1">
      <alignment horizontal="center" vertical="center"/>
    </xf>
    <xf numFmtId="0" fontId="34" fillId="0" borderId="11" xfId="0" applyNumberFormat="1" applyFont="1" applyFill="1" applyBorder="1" applyAlignment="1">
      <alignment horizontal="center" vertical="center"/>
    </xf>
    <xf numFmtId="9" fontId="34" fillId="0" borderId="14" xfId="59" applyFont="1" applyFill="1" applyBorder="1" applyAlignment="1">
      <alignment horizontal="center" vertical="center"/>
    </xf>
    <xf numFmtId="9" fontId="34" fillId="34" borderId="14" xfId="59" applyFont="1" applyFill="1" applyBorder="1" applyAlignment="1">
      <alignment horizontal="center" vertical="center"/>
    </xf>
    <xf numFmtId="9" fontId="34" fillId="0" borderId="17" xfId="59" applyFont="1" applyFill="1" applyBorder="1" applyAlignment="1">
      <alignment horizontal="center" vertical="center"/>
    </xf>
    <xf numFmtId="0" fontId="34" fillId="0" borderId="10" xfId="0" applyFont="1" applyFill="1" applyBorder="1" applyAlignment="1" applyProtection="1">
      <alignment horizontal="center" vertical="center" wrapText="1" readingOrder="1"/>
      <protection locked="0"/>
    </xf>
    <xf numFmtId="0" fontId="34" fillId="0" borderId="13" xfId="0" applyFont="1" applyFill="1" applyBorder="1" applyAlignment="1" applyProtection="1">
      <alignment horizontal="center" vertical="center" wrapText="1" readingOrder="1"/>
      <protection locked="0"/>
    </xf>
    <xf numFmtId="0" fontId="34" fillId="0" borderId="10" xfId="56" applyFont="1" applyBorder="1" applyAlignment="1">
      <alignment horizontal="center" vertical="center"/>
      <protection/>
    </xf>
    <xf numFmtId="0" fontId="35" fillId="20" borderId="15" xfId="56" applyFont="1" applyFill="1" applyBorder="1" applyAlignment="1">
      <alignment horizontal="center" vertical="center" wrapText="1"/>
      <protection/>
    </xf>
    <xf numFmtId="0" fontId="35" fillId="20" borderId="18" xfId="56" applyFont="1" applyFill="1" applyBorder="1" applyAlignment="1">
      <alignment horizontal="center" vertical="center" wrapText="1"/>
      <protection/>
    </xf>
    <xf numFmtId="0" fontId="35" fillId="20" borderId="16" xfId="56" applyFont="1" applyFill="1" applyBorder="1" applyAlignment="1">
      <alignment horizontal="center" vertical="center" wrapText="1"/>
      <protection/>
    </xf>
    <xf numFmtId="0" fontId="34" fillId="0" borderId="11" xfId="56" applyFont="1" applyBorder="1" applyAlignment="1">
      <alignment horizontal="center" vertical="center"/>
      <protection/>
    </xf>
    <xf numFmtId="0" fontId="34" fillId="0" borderId="10" xfId="60" applyNumberFormat="1" applyFont="1" applyBorder="1" applyAlignment="1">
      <alignment horizontal="center" vertical="center"/>
    </xf>
    <xf numFmtId="9" fontId="34" fillId="0" borderId="14" xfId="60" applyFont="1" applyBorder="1" applyAlignment="1">
      <alignment horizontal="center" vertical="center"/>
    </xf>
    <xf numFmtId="0" fontId="34" fillId="0" borderId="12" xfId="56" applyFont="1" applyBorder="1" applyAlignment="1">
      <alignment horizontal="center" vertical="center"/>
      <protection/>
    </xf>
    <xf numFmtId="0" fontId="34" fillId="0" borderId="13" xfId="56" applyFont="1" applyBorder="1" applyAlignment="1">
      <alignment horizontal="center" vertical="center"/>
      <protection/>
    </xf>
    <xf numFmtId="0" fontId="34" fillId="0" borderId="13" xfId="60" applyNumberFormat="1" applyFont="1" applyBorder="1" applyAlignment="1">
      <alignment horizontal="center" vertical="center"/>
    </xf>
    <xf numFmtId="9" fontId="34" fillId="0" borderId="17" xfId="60" applyFont="1" applyBorder="1" applyAlignment="1">
      <alignment horizontal="center" vertical="center"/>
    </xf>
    <xf numFmtId="0" fontId="59" fillId="0" borderId="10" xfId="0" applyNumberFormat="1" applyFont="1" applyBorder="1" applyAlignment="1">
      <alignment horizontal="center" vertical="center"/>
    </xf>
    <xf numFmtId="0" fontId="34" fillId="8" borderId="10" xfId="0" applyNumberFormat="1" applyFont="1" applyFill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center"/>
    </xf>
    <xf numFmtId="0" fontId="35" fillId="0" borderId="11" xfId="56" applyNumberFormat="1" applyFont="1" applyFill="1" applyBorder="1" applyAlignment="1">
      <alignment horizontal="center" vertical="center" wrapText="1"/>
      <protection/>
    </xf>
    <xf numFmtId="0" fontId="35" fillId="8" borderId="10" xfId="0" applyNumberFormat="1" applyFont="1" applyFill="1" applyBorder="1" applyAlignment="1">
      <alignment horizontal="center" vertical="center"/>
    </xf>
    <xf numFmtId="0" fontId="34" fillId="0" borderId="13" xfId="0" applyNumberFormat="1" applyFont="1" applyFill="1" applyBorder="1" applyAlignment="1">
      <alignment horizontal="center" vertical="center"/>
    </xf>
    <xf numFmtId="0" fontId="35" fillId="8" borderId="11" xfId="0" applyNumberFormat="1" applyFont="1" applyFill="1" applyBorder="1" applyAlignment="1">
      <alignment horizontal="center" vertical="center" wrapText="1"/>
    </xf>
    <xf numFmtId="0" fontId="35" fillId="8" borderId="1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NumberFormat="1" applyFont="1" applyFill="1" applyAlignment="1">
      <alignment horizontal="center"/>
    </xf>
    <xf numFmtId="0" fontId="12" fillId="0" borderId="0" xfId="0" applyFont="1" applyAlignment="1">
      <alignment vertical="center"/>
    </xf>
    <xf numFmtId="0" fontId="35" fillId="34" borderId="10" xfId="0" applyNumberFormat="1" applyFont="1" applyFill="1" applyBorder="1" applyAlignment="1">
      <alignment horizontal="center" vertical="center"/>
    </xf>
    <xf numFmtId="9" fontId="35" fillId="34" borderId="14" xfId="59" applyFont="1" applyFill="1" applyBorder="1" applyAlignment="1">
      <alignment horizontal="center" vertical="center"/>
    </xf>
    <xf numFmtId="0" fontId="34" fillId="8" borderId="10" xfId="0" applyNumberFormat="1" applyFont="1" applyFill="1" applyBorder="1" applyAlignment="1">
      <alignment horizontal="center" vertical="center" wrapText="1"/>
    </xf>
    <xf numFmtId="0" fontId="3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1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8" borderId="11" xfId="0" applyNumberFormat="1" applyFont="1" applyFill="1" applyBorder="1" applyAlignment="1" applyProtection="1">
      <alignment horizontal="center" vertical="center"/>
      <protection locked="0"/>
    </xf>
    <xf numFmtId="0" fontId="35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35" borderId="13" xfId="0" applyNumberFormat="1" applyFont="1" applyFill="1" applyBorder="1" applyAlignment="1" applyProtection="1">
      <alignment horizontal="center" vertical="center" wrapText="1"/>
      <protection locked="0"/>
    </xf>
    <xf numFmtId="9" fontId="59" fillId="0" borderId="14" xfId="59" applyFont="1" applyFill="1" applyBorder="1" applyAlignment="1">
      <alignment horizontal="center" vertical="center" wrapText="1"/>
    </xf>
    <xf numFmtId="9" fontId="34" fillId="0" borderId="14" xfId="59" applyFont="1" applyFill="1" applyBorder="1" applyAlignment="1">
      <alignment horizontal="center" vertical="center" wrapText="1"/>
    </xf>
    <xf numFmtId="9" fontId="34" fillId="0" borderId="17" xfId="59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35" borderId="10" xfId="0" applyFont="1" applyFill="1" applyBorder="1" applyAlignment="1" applyProtection="1">
      <alignment horizontal="center" vertical="center" wrapText="1"/>
      <protection locked="0"/>
    </xf>
    <xf numFmtId="0" fontId="34" fillId="35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59" fillId="0" borderId="0" xfId="0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Percent 3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zoomScalePageLayoutView="0" workbookViewId="0" topLeftCell="A1">
      <selection activeCell="A3" sqref="A3"/>
    </sheetView>
  </sheetViews>
  <sheetFormatPr defaultColWidth="9.140625" defaultRowHeight="15" customHeight="1"/>
  <cols>
    <col min="1" max="1" width="9.140625" style="100" customWidth="1"/>
    <col min="2" max="2" width="24.7109375" style="100" customWidth="1"/>
    <col min="3" max="3" width="12.421875" style="100" customWidth="1"/>
    <col min="4" max="4" width="12.28125" style="100" customWidth="1"/>
    <col min="5" max="5" width="11.140625" style="100" customWidth="1"/>
    <col min="6" max="6" width="11.00390625" style="100" customWidth="1"/>
    <col min="7" max="16384" width="9.140625" style="100" customWidth="1"/>
  </cols>
  <sheetData>
    <row r="1" spans="1:8" ht="12.75" customHeight="1">
      <c r="A1" s="101" t="s">
        <v>165</v>
      </c>
      <c r="B1" s="102"/>
      <c r="C1" s="102"/>
      <c r="D1" s="102"/>
      <c r="E1" s="102"/>
      <c r="F1" s="102"/>
      <c r="G1" s="102"/>
      <c r="H1" s="102"/>
    </row>
    <row r="2" ht="15" customHeight="1" thickBot="1"/>
    <row r="3" spans="2:6" ht="35.25" customHeight="1">
      <c r="B3" s="37" t="s">
        <v>0</v>
      </c>
      <c r="C3" s="47" t="s">
        <v>244</v>
      </c>
      <c r="D3" s="47" t="s">
        <v>243</v>
      </c>
      <c r="E3" s="47" t="s">
        <v>1</v>
      </c>
      <c r="F3" s="49" t="s">
        <v>2</v>
      </c>
    </row>
    <row r="4" spans="2:6" ht="15" customHeight="1">
      <c r="B4" s="18" t="s">
        <v>3</v>
      </c>
      <c r="C4" s="70">
        <f>(C5+C56+C101+C144+C159+C216)</f>
        <v>1438596</v>
      </c>
      <c r="D4" s="70">
        <f>(D5+D56+D101+D144+D159+D216)</f>
        <v>2211201</v>
      </c>
      <c r="E4" s="70">
        <f>D4-C4</f>
        <v>772605</v>
      </c>
      <c r="F4" s="50">
        <f aca="true" t="shared" si="0" ref="F4:F41">E4/C4</f>
        <v>0.5370548785065439</v>
      </c>
    </row>
    <row r="5" spans="2:6" ht="15" customHeight="1">
      <c r="B5" s="79" t="s">
        <v>7</v>
      </c>
      <c r="C5" s="86">
        <f>C7+C18+C26+C42+C52</f>
        <v>1377096</v>
      </c>
      <c r="D5" s="86">
        <f>D7+D18+D26+D42+D52</f>
        <v>2108071</v>
      </c>
      <c r="E5" s="71">
        <f>D5-C5</f>
        <v>730975</v>
      </c>
      <c r="F5" s="51">
        <f t="shared" si="0"/>
        <v>0.5308090358261153</v>
      </c>
    </row>
    <row r="6" spans="2:6" ht="15" customHeight="1">
      <c r="B6" s="52" t="s">
        <v>4</v>
      </c>
      <c r="C6" s="72">
        <f>C5-C17</f>
        <v>480758</v>
      </c>
      <c r="D6" s="72">
        <f>D5-D17</f>
        <v>920704</v>
      </c>
      <c r="E6" s="73">
        <f>D6-C6</f>
        <v>439946</v>
      </c>
      <c r="F6" s="22">
        <f t="shared" si="0"/>
        <v>0.9151090569475703</v>
      </c>
    </row>
    <row r="7" spans="2:6" ht="12">
      <c r="B7" s="52" t="s">
        <v>5</v>
      </c>
      <c r="C7" s="72">
        <f>SUM(C8:C17)</f>
        <v>918583</v>
      </c>
      <c r="D7" s="72">
        <f>SUM(D8:D17)</f>
        <v>1216371</v>
      </c>
      <c r="E7" s="73">
        <f>D7-C7</f>
        <v>297788</v>
      </c>
      <c r="F7" s="22">
        <f t="shared" si="0"/>
        <v>0.3241819193257441</v>
      </c>
    </row>
    <row r="8" spans="2:6" ht="15" customHeight="1">
      <c r="B8" s="53" t="s">
        <v>6</v>
      </c>
      <c r="C8" s="87">
        <v>5611</v>
      </c>
      <c r="D8" s="87">
        <v>5813</v>
      </c>
      <c r="E8" s="74">
        <f aca="true" t="shared" si="1" ref="E8:E71">D8-C8</f>
        <v>202</v>
      </c>
      <c r="F8" s="54">
        <f aca="true" t="shared" si="2" ref="F8:F16">E8/C8</f>
        <v>0.03600071288540367</v>
      </c>
    </row>
    <row r="9" spans="2:6" ht="15" customHeight="1">
      <c r="B9" s="53" t="s">
        <v>15</v>
      </c>
      <c r="C9" s="87">
        <v>2119</v>
      </c>
      <c r="D9" s="87">
        <v>2677</v>
      </c>
      <c r="E9" s="74">
        <f t="shared" si="1"/>
        <v>558</v>
      </c>
      <c r="F9" s="54">
        <f t="shared" si="2"/>
        <v>0.2633317602642756</v>
      </c>
    </row>
    <row r="10" spans="2:6" ht="15" customHeight="1">
      <c r="B10" s="53" t="s">
        <v>8</v>
      </c>
      <c r="C10" s="87">
        <v>1495</v>
      </c>
      <c r="D10" s="87">
        <v>2261</v>
      </c>
      <c r="E10" s="74">
        <f t="shared" si="1"/>
        <v>766</v>
      </c>
      <c r="F10" s="54">
        <f t="shared" si="2"/>
        <v>0.5123745819397993</v>
      </c>
    </row>
    <row r="11" spans="2:6" ht="15" customHeight="1">
      <c r="B11" s="53" t="s">
        <v>14</v>
      </c>
      <c r="C11" s="87">
        <v>576</v>
      </c>
      <c r="D11" s="87">
        <v>764</v>
      </c>
      <c r="E11" s="74">
        <f t="shared" si="1"/>
        <v>188</v>
      </c>
      <c r="F11" s="54">
        <f t="shared" si="2"/>
        <v>0.3263888888888889</v>
      </c>
    </row>
    <row r="12" spans="2:6" ht="15" customHeight="1">
      <c r="B12" s="53" t="s">
        <v>9</v>
      </c>
      <c r="C12" s="87">
        <v>2535</v>
      </c>
      <c r="D12" s="87">
        <v>2805</v>
      </c>
      <c r="E12" s="74">
        <f t="shared" si="1"/>
        <v>270</v>
      </c>
      <c r="F12" s="54">
        <f t="shared" si="2"/>
        <v>0.10650887573964497</v>
      </c>
    </row>
    <row r="13" spans="2:6" ht="15" customHeight="1">
      <c r="B13" s="53" t="s">
        <v>10</v>
      </c>
      <c r="C13" s="87">
        <v>2179</v>
      </c>
      <c r="D13" s="87">
        <v>2790</v>
      </c>
      <c r="E13" s="74">
        <f t="shared" si="1"/>
        <v>611</v>
      </c>
      <c r="F13" s="54">
        <f t="shared" si="2"/>
        <v>0.28040385497934833</v>
      </c>
    </row>
    <row r="14" spans="2:6" ht="15" customHeight="1">
      <c r="B14" s="53" t="s">
        <v>11</v>
      </c>
      <c r="C14" s="87">
        <v>5962</v>
      </c>
      <c r="D14" s="87">
        <v>9394</v>
      </c>
      <c r="E14" s="74">
        <f t="shared" si="1"/>
        <v>3432</v>
      </c>
      <c r="F14" s="54">
        <f t="shared" si="2"/>
        <v>0.5756457564575646</v>
      </c>
    </row>
    <row r="15" spans="2:6" ht="15" customHeight="1">
      <c r="B15" s="53" t="s">
        <v>12</v>
      </c>
      <c r="C15" s="87">
        <v>1240</v>
      </c>
      <c r="D15" s="87">
        <v>1692</v>
      </c>
      <c r="E15" s="74">
        <f t="shared" si="1"/>
        <v>452</v>
      </c>
      <c r="F15" s="54">
        <f t="shared" si="2"/>
        <v>0.36451612903225805</v>
      </c>
    </row>
    <row r="16" spans="2:6" ht="15" customHeight="1">
      <c r="B16" s="53" t="s">
        <v>13</v>
      </c>
      <c r="C16" s="87">
        <v>528</v>
      </c>
      <c r="D16" s="87">
        <v>808</v>
      </c>
      <c r="E16" s="74">
        <f t="shared" si="1"/>
        <v>280</v>
      </c>
      <c r="F16" s="54">
        <f t="shared" si="2"/>
        <v>0.5303030303030303</v>
      </c>
    </row>
    <row r="17" spans="2:9" ht="15" customHeight="1">
      <c r="B17" s="52" t="s">
        <v>16</v>
      </c>
      <c r="C17" s="73">
        <f>C223</f>
        <v>896338</v>
      </c>
      <c r="D17" s="73">
        <f>D223</f>
        <v>1187367</v>
      </c>
      <c r="E17" s="73">
        <f t="shared" si="1"/>
        <v>291029</v>
      </c>
      <c r="F17" s="22">
        <f t="shared" si="0"/>
        <v>0.32468666953760744</v>
      </c>
      <c r="I17" s="111"/>
    </row>
    <row r="18" spans="2:6" ht="15" customHeight="1">
      <c r="B18" s="52" t="s">
        <v>17</v>
      </c>
      <c r="C18" s="72">
        <f>SUM(C19:C25)</f>
        <v>11611</v>
      </c>
      <c r="D18" s="72">
        <f>SUM(D19:D25)</f>
        <v>14557</v>
      </c>
      <c r="E18" s="73">
        <f t="shared" si="1"/>
        <v>2946</v>
      </c>
      <c r="F18" s="22">
        <f t="shared" si="0"/>
        <v>0.2537249160279046</v>
      </c>
    </row>
    <row r="19" spans="2:7" ht="15" customHeight="1">
      <c r="B19" s="19" t="s">
        <v>19</v>
      </c>
      <c r="C19" s="87">
        <v>850</v>
      </c>
      <c r="D19" s="87">
        <v>1180</v>
      </c>
      <c r="E19" s="74">
        <f t="shared" si="1"/>
        <v>330</v>
      </c>
      <c r="F19" s="54">
        <f aca="true" t="shared" si="3" ref="F19:F25">E19/C19</f>
        <v>0.38823529411764707</v>
      </c>
      <c r="G19" s="103"/>
    </row>
    <row r="20" spans="2:7" ht="15" customHeight="1">
      <c r="B20" s="53" t="s">
        <v>23</v>
      </c>
      <c r="C20" s="87">
        <v>858</v>
      </c>
      <c r="D20" s="87">
        <v>1251</v>
      </c>
      <c r="E20" s="74">
        <f t="shared" si="1"/>
        <v>393</v>
      </c>
      <c r="F20" s="54">
        <f t="shared" si="3"/>
        <v>0.458041958041958</v>
      </c>
      <c r="G20" s="103"/>
    </row>
    <row r="21" spans="2:7" ht="15" customHeight="1">
      <c r="B21" s="53" t="s">
        <v>21</v>
      </c>
      <c r="C21" s="87">
        <v>42</v>
      </c>
      <c r="D21" s="87">
        <v>59</v>
      </c>
      <c r="E21" s="74">
        <f t="shared" si="1"/>
        <v>17</v>
      </c>
      <c r="F21" s="54">
        <f t="shared" si="3"/>
        <v>0.40476190476190477</v>
      </c>
      <c r="G21" s="103"/>
    </row>
    <row r="22" spans="2:7" ht="15" customHeight="1">
      <c r="B22" s="53" t="s">
        <v>20</v>
      </c>
      <c r="C22" s="87">
        <v>588</v>
      </c>
      <c r="D22" s="87">
        <v>792</v>
      </c>
      <c r="E22" s="74">
        <f t="shared" si="1"/>
        <v>204</v>
      </c>
      <c r="F22" s="54">
        <f t="shared" si="3"/>
        <v>0.3469387755102041</v>
      </c>
      <c r="G22" s="103"/>
    </row>
    <row r="23" spans="2:7" ht="15" customHeight="1">
      <c r="B23" s="53" t="s">
        <v>22</v>
      </c>
      <c r="C23" s="87">
        <v>883</v>
      </c>
      <c r="D23" s="87">
        <v>1168</v>
      </c>
      <c r="E23" s="74">
        <f t="shared" si="1"/>
        <v>285</v>
      </c>
      <c r="F23" s="54">
        <f t="shared" si="3"/>
        <v>0.32276330690826727</v>
      </c>
      <c r="G23" s="103"/>
    </row>
    <row r="24" spans="2:7" ht="15" customHeight="1">
      <c r="B24" s="53" t="s">
        <v>24</v>
      </c>
      <c r="C24" s="87">
        <v>1643</v>
      </c>
      <c r="D24" s="87">
        <v>2139</v>
      </c>
      <c r="E24" s="74">
        <f t="shared" si="1"/>
        <v>496</v>
      </c>
      <c r="F24" s="54">
        <f t="shared" si="3"/>
        <v>0.3018867924528302</v>
      </c>
      <c r="G24" s="103"/>
    </row>
    <row r="25" spans="2:7" ht="15" customHeight="1">
      <c r="B25" s="19" t="s">
        <v>18</v>
      </c>
      <c r="C25" s="87">
        <v>6747</v>
      </c>
      <c r="D25" s="87">
        <v>7968</v>
      </c>
      <c r="E25" s="74">
        <f t="shared" si="1"/>
        <v>1221</v>
      </c>
      <c r="F25" s="54">
        <f t="shared" si="3"/>
        <v>0.1809693196976434</v>
      </c>
      <c r="G25" s="103"/>
    </row>
    <row r="26" spans="2:7" ht="15" customHeight="1">
      <c r="B26" s="52" t="s">
        <v>25</v>
      </c>
      <c r="C26" s="72">
        <f>SUM(C27:C41)</f>
        <v>16113</v>
      </c>
      <c r="D26" s="72">
        <f>SUM(D27:D41)</f>
        <v>18874</v>
      </c>
      <c r="E26" s="73">
        <f t="shared" si="1"/>
        <v>2761</v>
      </c>
      <c r="F26" s="22">
        <f t="shared" si="0"/>
        <v>0.171352324210265</v>
      </c>
      <c r="G26" s="104"/>
    </row>
    <row r="27" spans="2:7" ht="15" customHeight="1">
      <c r="B27" s="53" t="s">
        <v>26</v>
      </c>
      <c r="C27" s="87">
        <v>153</v>
      </c>
      <c r="D27" s="87">
        <v>264</v>
      </c>
      <c r="E27" s="74">
        <f t="shared" si="1"/>
        <v>111</v>
      </c>
      <c r="F27" s="54">
        <f t="shared" si="0"/>
        <v>0.7254901960784313</v>
      </c>
      <c r="G27" s="103"/>
    </row>
    <row r="28" spans="2:7" ht="15" customHeight="1">
      <c r="B28" s="53" t="s">
        <v>27</v>
      </c>
      <c r="C28" s="87">
        <v>7</v>
      </c>
      <c r="D28" s="87">
        <v>8</v>
      </c>
      <c r="E28" s="74">
        <f t="shared" si="1"/>
        <v>1</v>
      </c>
      <c r="F28" s="54">
        <f t="shared" si="0"/>
        <v>0.14285714285714285</v>
      </c>
      <c r="G28" s="103"/>
    </row>
    <row r="29" spans="2:7" ht="12">
      <c r="B29" s="53" t="s">
        <v>28</v>
      </c>
      <c r="C29" s="87">
        <v>214</v>
      </c>
      <c r="D29" s="87">
        <v>289</v>
      </c>
      <c r="E29" s="74">
        <f t="shared" si="1"/>
        <v>75</v>
      </c>
      <c r="F29" s="54">
        <f t="shared" si="0"/>
        <v>0.35046728971962615</v>
      </c>
      <c r="G29" s="103"/>
    </row>
    <row r="30" spans="2:7" ht="15" customHeight="1">
      <c r="B30" s="19" t="s">
        <v>40</v>
      </c>
      <c r="C30" s="87">
        <v>960</v>
      </c>
      <c r="D30" s="87">
        <v>428</v>
      </c>
      <c r="E30" s="74">
        <f t="shared" si="1"/>
        <v>-532</v>
      </c>
      <c r="F30" s="54">
        <f t="shared" si="0"/>
        <v>-0.5541666666666667</v>
      </c>
      <c r="G30" s="103"/>
    </row>
    <row r="31" spans="2:7" ht="15" customHeight="1">
      <c r="B31" s="19" t="s">
        <v>36</v>
      </c>
      <c r="C31" s="87">
        <v>8685</v>
      </c>
      <c r="D31" s="87">
        <v>9775</v>
      </c>
      <c r="E31" s="74">
        <f t="shared" si="1"/>
        <v>1090</v>
      </c>
      <c r="F31" s="54">
        <f t="shared" si="0"/>
        <v>0.12550374208405296</v>
      </c>
      <c r="G31" s="103"/>
    </row>
    <row r="32" spans="2:7" ht="15" customHeight="1">
      <c r="B32" s="19" t="s">
        <v>30</v>
      </c>
      <c r="C32" s="87">
        <v>24</v>
      </c>
      <c r="D32" s="87">
        <v>21</v>
      </c>
      <c r="E32" s="74">
        <f t="shared" si="1"/>
        <v>-3</v>
      </c>
      <c r="F32" s="54">
        <f t="shared" si="0"/>
        <v>-0.125</v>
      </c>
      <c r="G32" s="103"/>
    </row>
    <row r="33" spans="2:7" ht="15" customHeight="1">
      <c r="B33" s="19" t="s">
        <v>31</v>
      </c>
      <c r="C33" s="87">
        <v>3144</v>
      </c>
      <c r="D33" s="87">
        <v>4230</v>
      </c>
      <c r="E33" s="74">
        <f t="shared" si="1"/>
        <v>1086</v>
      </c>
      <c r="F33" s="54">
        <f t="shared" si="0"/>
        <v>0.34541984732824427</v>
      </c>
      <c r="G33" s="103"/>
    </row>
    <row r="34" spans="2:7" ht="15" customHeight="1">
      <c r="B34" s="19" t="s">
        <v>32</v>
      </c>
      <c r="C34" s="87">
        <v>118</v>
      </c>
      <c r="D34" s="87">
        <v>206</v>
      </c>
      <c r="E34" s="74">
        <f t="shared" si="1"/>
        <v>88</v>
      </c>
      <c r="F34" s="54">
        <f t="shared" si="0"/>
        <v>0.7457627118644068</v>
      </c>
      <c r="G34" s="103"/>
    </row>
    <row r="35" spans="2:7" ht="12">
      <c r="B35" s="19" t="s">
        <v>33</v>
      </c>
      <c r="C35" s="87">
        <v>35</v>
      </c>
      <c r="D35" s="87">
        <v>56</v>
      </c>
      <c r="E35" s="74">
        <f t="shared" si="1"/>
        <v>21</v>
      </c>
      <c r="F35" s="54">
        <f t="shared" si="0"/>
        <v>0.6</v>
      </c>
      <c r="G35" s="103"/>
    </row>
    <row r="36" spans="2:7" ht="12">
      <c r="B36" s="19" t="s">
        <v>34</v>
      </c>
      <c r="C36" s="87">
        <v>151</v>
      </c>
      <c r="D36" s="87">
        <v>62</v>
      </c>
      <c r="E36" s="74">
        <f t="shared" si="1"/>
        <v>-89</v>
      </c>
      <c r="F36" s="54">
        <f t="shared" si="0"/>
        <v>-0.5894039735099338</v>
      </c>
      <c r="G36" s="103"/>
    </row>
    <row r="37" spans="2:7" ht="12">
      <c r="B37" s="19" t="s">
        <v>35</v>
      </c>
      <c r="C37" s="87">
        <v>238</v>
      </c>
      <c r="D37" s="87">
        <v>422</v>
      </c>
      <c r="E37" s="74">
        <f t="shared" si="1"/>
        <v>184</v>
      </c>
      <c r="F37" s="54">
        <f t="shared" si="0"/>
        <v>0.773109243697479</v>
      </c>
      <c r="G37" s="103"/>
    </row>
    <row r="38" spans="2:7" ht="12">
      <c r="B38" s="19" t="s">
        <v>37</v>
      </c>
      <c r="C38" s="87">
        <v>17</v>
      </c>
      <c r="D38" s="87">
        <v>13</v>
      </c>
      <c r="E38" s="74">
        <f t="shared" si="1"/>
        <v>-4</v>
      </c>
      <c r="F38" s="54">
        <f t="shared" si="0"/>
        <v>-0.23529411764705882</v>
      </c>
      <c r="G38" s="103"/>
    </row>
    <row r="39" spans="2:7" ht="15" customHeight="1">
      <c r="B39" s="19" t="s">
        <v>38</v>
      </c>
      <c r="C39" s="87">
        <v>242</v>
      </c>
      <c r="D39" s="87">
        <v>602</v>
      </c>
      <c r="E39" s="74">
        <f t="shared" si="1"/>
        <v>360</v>
      </c>
      <c r="F39" s="54">
        <f t="shared" si="0"/>
        <v>1.487603305785124</v>
      </c>
      <c r="G39" s="103"/>
    </row>
    <row r="40" spans="2:7" ht="15" customHeight="1">
      <c r="B40" s="19" t="s">
        <v>39</v>
      </c>
      <c r="C40" s="87">
        <v>431</v>
      </c>
      <c r="D40" s="87">
        <v>476</v>
      </c>
      <c r="E40" s="74">
        <f t="shared" si="1"/>
        <v>45</v>
      </c>
      <c r="F40" s="54">
        <f t="shared" si="0"/>
        <v>0.10440835266821345</v>
      </c>
      <c r="G40" s="103"/>
    </row>
    <row r="41" spans="2:7" ht="15" customHeight="1">
      <c r="B41" s="19" t="s">
        <v>29</v>
      </c>
      <c r="C41" s="87">
        <v>1694</v>
      </c>
      <c r="D41" s="87">
        <v>2022</v>
      </c>
      <c r="E41" s="74">
        <f t="shared" si="1"/>
        <v>328</v>
      </c>
      <c r="F41" s="54">
        <f t="shared" si="0"/>
        <v>0.1936245572609209</v>
      </c>
      <c r="G41" s="103"/>
    </row>
    <row r="42" spans="2:7" ht="15" customHeight="1">
      <c r="B42" s="52" t="s">
        <v>41</v>
      </c>
      <c r="C42" s="72">
        <f>SUM(C43:C51)</f>
        <v>25596</v>
      </c>
      <c r="D42" s="72">
        <f>SUM(D43:D51)</f>
        <v>30916</v>
      </c>
      <c r="E42" s="73">
        <f t="shared" si="1"/>
        <v>5320</v>
      </c>
      <c r="F42" s="22">
        <f aca="true" t="shared" si="4" ref="F42:F51">E42/C42</f>
        <v>0.20784497577746522</v>
      </c>
      <c r="G42" s="104"/>
    </row>
    <row r="43" spans="2:7" ht="15" customHeight="1">
      <c r="B43" s="53" t="s">
        <v>42</v>
      </c>
      <c r="C43" s="87">
        <v>1649</v>
      </c>
      <c r="D43" s="87">
        <v>2562</v>
      </c>
      <c r="E43" s="74">
        <f t="shared" si="1"/>
        <v>913</v>
      </c>
      <c r="F43" s="54">
        <f t="shared" si="4"/>
        <v>0.553668890236507</v>
      </c>
      <c r="G43" s="103"/>
    </row>
    <row r="44" spans="2:7" ht="15" customHeight="1">
      <c r="B44" s="53" t="s">
        <v>43</v>
      </c>
      <c r="C44" s="87">
        <v>1348</v>
      </c>
      <c r="D44" s="87">
        <v>1574</v>
      </c>
      <c r="E44" s="74">
        <f t="shared" si="1"/>
        <v>226</v>
      </c>
      <c r="F44" s="54">
        <f t="shared" si="4"/>
        <v>0.16765578635014836</v>
      </c>
      <c r="G44" s="103"/>
    </row>
    <row r="45" spans="2:7" ht="15" customHeight="1">
      <c r="B45" s="19" t="s">
        <v>49</v>
      </c>
      <c r="C45" s="87">
        <v>5860</v>
      </c>
      <c r="D45" s="87">
        <v>6459</v>
      </c>
      <c r="E45" s="74">
        <f t="shared" si="1"/>
        <v>599</v>
      </c>
      <c r="F45" s="54">
        <f t="shared" si="4"/>
        <v>0.1022184300341297</v>
      </c>
      <c r="G45" s="103"/>
    </row>
    <row r="46" spans="2:7" ht="12">
      <c r="B46" s="19" t="s">
        <v>44</v>
      </c>
      <c r="C46" s="87">
        <v>11900</v>
      </c>
      <c r="D46" s="87">
        <v>14459</v>
      </c>
      <c r="E46" s="74">
        <f t="shared" si="1"/>
        <v>2559</v>
      </c>
      <c r="F46" s="54">
        <f t="shared" si="4"/>
        <v>0.2150420168067227</v>
      </c>
      <c r="G46" s="103"/>
    </row>
    <row r="47" spans="2:7" ht="12">
      <c r="B47" s="19" t="s">
        <v>45</v>
      </c>
      <c r="C47" s="87">
        <v>7</v>
      </c>
      <c r="D47" s="87">
        <v>8</v>
      </c>
      <c r="E47" s="74">
        <f t="shared" si="1"/>
        <v>1</v>
      </c>
      <c r="F47" s="54">
        <f t="shared" si="4"/>
        <v>0.14285714285714285</v>
      </c>
      <c r="G47" s="103"/>
    </row>
    <row r="48" spans="2:7" ht="12">
      <c r="B48" s="19" t="s">
        <v>46</v>
      </c>
      <c r="C48" s="87">
        <v>74</v>
      </c>
      <c r="D48" s="87">
        <v>71</v>
      </c>
      <c r="E48" s="74">
        <f t="shared" si="1"/>
        <v>-3</v>
      </c>
      <c r="F48" s="54">
        <f t="shared" si="4"/>
        <v>-0.04054054054054054</v>
      </c>
      <c r="G48" s="103"/>
    </row>
    <row r="49" spans="2:7" ht="12" customHeight="1">
      <c r="B49" s="19" t="s">
        <v>178</v>
      </c>
      <c r="C49" s="87">
        <v>0</v>
      </c>
      <c r="D49" s="87">
        <v>1</v>
      </c>
      <c r="E49" s="74">
        <f t="shared" si="1"/>
        <v>1</v>
      </c>
      <c r="F49" s="54"/>
      <c r="G49" s="103"/>
    </row>
    <row r="50" spans="2:7" ht="15" customHeight="1">
      <c r="B50" s="19" t="s">
        <v>47</v>
      </c>
      <c r="C50" s="87">
        <v>3463</v>
      </c>
      <c r="D50" s="87">
        <v>4012</v>
      </c>
      <c r="E50" s="74">
        <f t="shared" si="1"/>
        <v>549</v>
      </c>
      <c r="F50" s="54">
        <f t="shared" si="4"/>
        <v>0.15853306381749926</v>
      </c>
      <c r="G50" s="103"/>
    </row>
    <row r="51" spans="2:7" ht="12">
      <c r="B51" s="19" t="s">
        <v>48</v>
      </c>
      <c r="C51" s="87">
        <v>1295</v>
      </c>
      <c r="D51" s="87">
        <v>1770</v>
      </c>
      <c r="E51" s="74">
        <f t="shared" si="1"/>
        <v>475</v>
      </c>
      <c r="F51" s="54">
        <f t="shared" si="4"/>
        <v>0.3667953667953668</v>
      </c>
      <c r="G51" s="103"/>
    </row>
    <row r="52" spans="2:7" ht="15" customHeight="1">
      <c r="B52" s="52" t="s">
        <v>50</v>
      </c>
      <c r="C52" s="72">
        <f>SUM(C53:C55)</f>
        <v>405193</v>
      </c>
      <c r="D52" s="72">
        <f>SUM(D53:D55)</f>
        <v>827353</v>
      </c>
      <c r="E52" s="73">
        <f t="shared" si="1"/>
        <v>422160</v>
      </c>
      <c r="F52" s="22">
        <f aca="true" t="shared" si="5" ref="F52:F74">E52/C52</f>
        <v>1.041873872450906</v>
      </c>
      <c r="G52" s="104"/>
    </row>
    <row r="53" spans="2:7" ht="15" customHeight="1">
      <c r="B53" s="19" t="s">
        <v>53</v>
      </c>
      <c r="C53" s="87">
        <v>272</v>
      </c>
      <c r="D53" s="87">
        <v>183</v>
      </c>
      <c r="E53" s="74">
        <f t="shared" si="1"/>
        <v>-89</v>
      </c>
      <c r="F53" s="54">
        <f t="shared" si="5"/>
        <v>-0.3272058823529412</v>
      </c>
      <c r="G53" s="104"/>
    </row>
    <row r="54" spans="2:7" ht="15" customHeight="1">
      <c r="B54" s="19" t="s">
        <v>52</v>
      </c>
      <c r="C54" s="87">
        <v>12984</v>
      </c>
      <c r="D54" s="87">
        <v>16472</v>
      </c>
      <c r="E54" s="74">
        <f t="shared" si="1"/>
        <v>3488</v>
      </c>
      <c r="F54" s="54">
        <f t="shared" si="5"/>
        <v>0.26863832409118915</v>
      </c>
      <c r="G54" s="103"/>
    </row>
    <row r="55" spans="2:7" ht="15" customHeight="1">
      <c r="B55" s="19" t="s">
        <v>51</v>
      </c>
      <c r="C55" s="87">
        <v>391937</v>
      </c>
      <c r="D55" s="87">
        <v>810698</v>
      </c>
      <c r="E55" s="74">
        <f t="shared" si="1"/>
        <v>418761</v>
      </c>
      <c r="F55" s="54">
        <f t="shared" si="5"/>
        <v>1.0684395706452823</v>
      </c>
      <c r="G55" s="103"/>
    </row>
    <row r="56" spans="2:7" ht="15" customHeight="1">
      <c r="B56" s="79" t="s">
        <v>170</v>
      </c>
      <c r="C56" s="76">
        <f>C57+C75+C83+C87</f>
        <v>16189</v>
      </c>
      <c r="D56" s="76">
        <f>D57+D75+D83+D87</f>
        <v>19315</v>
      </c>
      <c r="E56" s="76">
        <f t="shared" si="1"/>
        <v>3126</v>
      </c>
      <c r="F56" s="23">
        <f t="shared" si="5"/>
        <v>0.19309407622459696</v>
      </c>
      <c r="G56" s="105"/>
    </row>
    <row r="57" spans="2:7" ht="12">
      <c r="B57" s="52" t="s">
        <v>54</v>
      </c>
      <c r="C57" s="72">
        <f>SUM(C58:C74)</f>
        <v>662</v>
      </c>
      <c r="D57" s="72">
        <f>SUM(D58:D74)</f>
        <v>337</v>
      </c>
      <c r="E57" s="73">
        <f t="shared" si="1"/>
        <v>-325</v>
      </c>
      <c r="F57" s="22">
        <f t="shared" si="5"/>
        <v>-0.4909365558912387</v>
      </c>
      <c r="G57" s="104"/>
    </row>
    <row r="58" spans="2:7" ht="12">
      <c r="B58" s="88" t="s">
        <v>231</v>
      </c>
      <c r="C58" s="87">
        <v>0</v>
      </c>
      <c r="D58" s="87">
        <v>1</v>
      </c>
      <c r="E58" s="74">
        <f t="shared" si="1"/>
        <v>1</v>
      </c>
      <c r="F58" s="22"/>
      <c r="G58" s="104"/>
    </row>
    <row r="59" spans="2:7" ht="15" customHeight="1">
      <c r="B59" s="89" t="s">
        <v>55</v>
      </c>
      <c r="C59" s="87">
        <v>459</v>
      </c>
      <c r="D59" s="87">
        <v>172</v>
      </c>
      <c r="E59" s="74">
        <f t="shared" si="1"/>
        <v>-287</v>
      </c>
      <c r="F59" s="54">
        <f t="shared" si="5"/>
        <v>-0.6252723311546841</v>
      </c>
      <c r="G59" s="103"/>
    </row>
    <row r="60" spans="2:7" ht="12">
      <c r="B60" s="89" t="s">
        <v>56</v>
      </c>
      <c r="C60" s="87">
        <v>95</v>
      </c>
      <c r="D60" s="87">
        <v>8</v>
      </c>
      <c r="E60" s="74">
        <f t="shared" si="1"/>
        <v>-87</v>
      </c>
      <c r="F60" s="54">
        <f t="shared" si="5"/>
        <v>-0.9157894736842105</v>
      </c>
      <c r="G60" s="103"/>
    </row>
    <row r="61" spans="2:7" ht="12">
      <c r="B61" s="89" t="s">
        <v>181</v>
      </c>
      <c r="C61" s="87">
        <v>0</v>
      </c>
      <c r="D61" s="87">
        <v>4</v>
      </c>
      <c r="E61" s="74">
        <f t="shared" si="1"/>
        <v>4</v>
      </c>
      <c r="F61" s="54"/>
      <c r="G61" s="103"/>
    </row>
    <row r="62" spans="2:7" ht="12">
      <c r="B62" s="89" t="s">
        <v>60</v>
      </c>
      <c r="C62" s="87">
        <v>16</v>
      </c>
      <c r="D62" s="87">
        <v>12</v>
      </c>
      <c r="E62" s="74">
        <f t="shared" si="1"/>
        <v>-4</v>
      </c>
      <c r="F62" s="54">
        <f t="shared" si="5"/>
        <v>-0.25</v>
      </c>
      <c r="G62" s="103"/>
    </row>
    <row r="63" spans="2:7" ht="15" customHeight="1">
      <c r="B63" s="89" t="s">
        <v>57</v>
      </c>
      <c r="C63" s="87">
        <v>17</v>
      </c>
      <c r="D63" s="87">
        <v>33</v>
      </c>
      <c r="E63" s="74">
        <f t="shared" si="1"/>
        <v>16</v>
      </c>
      <c r="F63" s="54">
        <f t="shared" si="5"/>
        <v>0.9411764705882353</v>
      </c>
      <c r="G63" s="103"/>
    </row>
    <row r="64" spans="2:7" ht="15" customHeight="1">
      <c r="B64" s="88" t="s">
        <v>232</v>
      </c>
      <c r="C64" s="87">
        <v>0</v>
      </c>
      <c r="D64" s="87">
        <v>1</v>
      </c>
      <c r="E64" s="74">
        <f t="shared" si="1"/>
        <v>1</v>
      </c>
      <c r="F64" s="54"/>
      <c r="G64" s="103"/>
    </row>
    <row r="65" spans="2:7" ht="12">
      <c r="B65" s="89" t="s">
        <v>61</v>
      </c>
      <c r="C65" s="87">
        <v>7</v>
      </c>
      <c r="D65" s="87">
        <v>9</v>
      </c>
      <c r="E65" s="74">
        <f t="shared" si="1"/>
        <v>2</v>
      </c>
      <c r="F65" s="54">
        <f t="shared" si="5"/>
        <v>0.2857142857142857</v>
      </c>
      <c r="G65" s="103"/>
    </row>
    <row r="66" spans="2:7" ht="22.5" customHeight="1">
      <c r="B66" s="89" t="s">
        <v>224</v>
      </c>
      <c r="C66" s="87">
        <v>1</v>
      </c>
      <c r="D66" s="87">
        <v>32</v>
      </c>
      <c r="E66" s="74">
        <f t="shared" si="1"/>
        <v>31</v>
      </c>
      <c r="F66" s="54">
        <f t="shared" si="5"/>
        <v>31</v>
      </c>
      <c r="G66" s="103"/>
    </row>
    <row r="67" spans="2:7" ht="15" customHeight="1">
      <c r="B67" s="89" t="s">
        <v>59</v>
      </c>
      <c r="C67" s="87">
        <v>1</v>
      </c>
      <c r="D67" s="87">
        <v>3</v>
      </c>
      <c r="E67" s="74">
        <f t="shared" si="1"/>
        <v>2</v>
      </c>
      <c r="F67" s="54">
        <f t="shared" si="5"/>
        <v>2</v>
      </c>
      <c r="G67" s="103"/>
    </row>
    <row r="68" spans="2:7" ht="15" customHeight="1">
      <c r="B68" s="89" t="s">
        <v>182</v>
      </c>
      <c r="C68" s="87">
        <v>2</v>
      </c>
      <c r="D68" s="87">
        <v>11</v>
      </c>
      <c r="E68" s="74">
        <f t="shared" si="1"/>
        <v>9</v>
      </c>
      <c r="F68" s="54">
        <f t="shared" si="5"/>
        <v>4.5</v>
      </c>
      <c r="G68" s="103"/>
    </row>
    <row r="69" spans="2:7" ht="12">
      <c r="B69" s="89" t="s">
        <v>183</v>
      </c>
      <c r="C69" s="87">
        <v>0</v>
      </c>
      <c r="D69" s="87">
        <v>1</v>
      </c>
      <c r="E69" s="74">
        <f t="shared" si="1"/>
        <v>1</v>
      </c>
      <c r="F69" s="54"/>
      <c r="G69" s="103"/>
    </row>
    <row r="70" spans="2:7" ht="12">
      <c r="B70" s="89" t="s">
        <v>184</v>
      </c>
      <c r="C70" s="87">
        <v>9</v>
      </c>
      <c r="D70" s="87">
        <v>1</v>
      </c>
      <c r="E70" s="74">
        <f t="shared" si="1"/>
        <v>-8</v>
      </c>
      <c r="F70" s="54">
        <f t="shared" si="5"/>
        <v>-0.8888888888888888</v>
      </c>
      <c r="G70" s="103"/>
    </row>
    <row r="71" spans="2:7" ht="15" customHeight="1">
      <c r="B71" s="89" t="s">
        <v>225</v>
      </c>
      <c r="C71" s="87">
        <v>6</v>
      </c>
      <c r="D71" s="87">
        <v>7</v>
      </c>
      <c r="E71" s="74">
        <f t="shared" si="1"/>
        <v>1</v>
      </c>
      <c r="F71" s="54">
        <f t="shared" si="5"/>
        <v>0.16666666666666666</v>
      </c>
      <c r="G71" s="103"/>
    </row>
    <row r="72" spans="2:7" ht="15" customHeight="1">
      <c r="B72" s="89" t="s">
        <v>58</v>
      </c>
      <c r="C72" s="87">
        <v>29</v>
      </c>
      <c r="D72" s="87">
        <v>21</v>
      </c>
      <c r="E72" s="74">
        <f aca="true" t="shared" si="6" ref="E72:E135">D72-C72</f>
        <v>-8</v>
      </c>
      <c r="F72" s="54">
        <f t="shared" si="5"/>
        <v>-0.27586206896551724</v>
      </c>
      <c r="G72" s="103"/>
    </row>
    <row r="73" spans="2:7" ht="15" customHeight="1">
      <c r="B73" s="89" t="s">
        <v>226</v>
      </c>
      <c r="C73" s="87">
        <v>9</v>
      </c>
      <c r="D73" s="87">
        <v>13</v>
      </c>
      <c r="E73" s="74">
        <f t="shared" si="6"/>
        <v>4</v>
      </c>
      <c r="F73" s="54">
        <f t="shared" si="5"/>
        <v>0.4444444444444444</v>
      </c>
      <c r="G73" s="103"/>
    </row>
    <row r="74" spans="2:7" ht="15" customHeight="1">
      <c r="B74" s="89" t="s">
        <v>185</v>
      </c>
      <c r="C74" s="87">
        <v>11</v>
      </c>
      <c r="D74" s="87">
        <v>8</v>
      </c>
      <c r="E74" s="74">
        <f t="shared" si="6"/>
        <v>-3</v>
      </c>
      <c r="F74" s="54">
        <f t="shared" si="5"/>
        <v>-0.2727272727272727</v>
      </c>
      <c r="G74" s="103"/>
    </row>
    <row r="75" spans="2:6" ht="15" customHeight="1">
      <c r="B75" s="52" t="s">
        <v>62</v>
      </c>
      <c r="C75" s="72">
        <f>SUM(C76:C82)</f>
        <v>126</v>
      </c>
      <c r="D75" s="72">
        <f>SUM(D76:D82)</f>
        <v>190</v>
      </c>
      <c r="E75" s="73">
        <f t="shared" si="6"/>
        <v>64</v>
      </c>
      <c r="F75" s="22">
        <f>E75/C75</f>
        <v>0.5079365079365079</v>
      </c>
    </row>
    <row r="76" spans="2:6" ht="15" customHeight="1">
      <c r="B76" s="89" t="s">
        <v>186</v>
      </c>
      <c r="C76" s="87">
        <v>3</v>
      </c>
      <c r="D76" s="87">
        <v>0</v>
      </c>
      <c r="E76" s="74">
        <f t="shared" si="6"/>
        <v>-3</v>
      </c>
      <c r="F76" s="54">
        <f aca="true" t="shared" si="7" ref="F76:F82">E76/C76</f>
        <v>-1</v>
      </c>
    </row>
    <row r="77" spans="2:6" ht="15" customHeight="1">
      <c r="B77" s="89" t="s">
        <v>187</v>
      </c>
      <c r="C77" s="87">
        <v>6</v>
      </c>
      <c r="D77" s="87">
        <v>29</v>
      </c>
      <c r="E77" s="74">
        <f t="shared" si="6"/>
        <v>23</v>
      </c>
      <c r="F77" s="54">
        <f t="shared" si="7"/>
        <v>3.8333333333333335</v>
      </c>
    </row>
    <row r="78" spans="2:7" ht="12">
      <c r="B78" s="89" t="s">
        <v>188</v>
      </c>
      <c r="C78" s="87">
        <v>7</v>
      </c>
      <c r="D78" s="87">
        <v>24</v>
      </c>
      <c r="E78" s="74">
        <f t="shared" si="6"/>
        <v>17</v>
      </c>
      <c r="F78" s="54">
        <f t="shared" si="7"/>
        <v>2.4285714285714284</v>
      </c>
      <c r="G78" s="103"/>
    </row>
    <row r="79" spans="2:7" ht="15" customHeight="1">
      <c r="B79" s="89" t="s">
        <v>63</v>
      </c>
      <c r="C79" s="87">
        <v>9</v>
      </c>
      <c r="D79" s="87">
        <v>12</v>
      </c>
      <c r="E79" s="74">
        <f t="shared" si="6"/>
        <v>3</v>
      </c>
      <c r="F79" s="54">
        <f t="shared" si="7"/>
        <v>0.3333333333333333</v>
      </c>
      <c r="G79" s="103"/>
    </row>
    <row r="80" spans="2:7" ht="12">
      <c r="B80" s="89" t="s">
        <v>65</v>
      </c>
      <c r="C80" s="87">
        <v>9</v>
      </c>
      <c r="D80" s="87">
        <v>29</v>
      </c>
      <c r="E80" s="74">
        <f t="shared" si="6"/>
        <v>20</v>
      </c>
      <c r="F80" s="54">
        <f t="shared" si="7"/>
        <v>2.2222222222222223</v>
      </c>
      <c r="G80" s="103"/>
    </row>
    <row r="81" spans="2:7" ht="15" customHeight="1">
      <c r="B81" s="89" t="s">
        <v>189</v>
      </c>
      <c r="C81" s="87">
        <v>1</v>
      </c>
      <c r="D81" s="87">
        <v>4</v>
      </c>
      <c r="E81" s="74">
        <f t="shared" si="6"/>
        <v>3</v>
      </c>
      <c r="F81" s="54">
        <f t="shared" si="7"/>
        <v>3</v>
      </c>
      <c r="G81" s="103"/>
    </row>
    <row r="82" spans="2:7" ht="15" customHeight="1">
      <c r="B82" s="89" t="s">
        <v>64</v>
      </c>
      <c r="C82" s="87">
        <v>91</v>
      </c>
      <c r="D82" s="87">
        <v>92</v>
      </c>
      <c r="E82" s="74">
        <f t="shared" si="6"/>
        <v>1</v>
      </c>
      <c r="F82" s="54">
        <f t="shared" si="7"/>
        <v>0.01098901098901099</v>
      </c>
      <c r="G82" s="103"/>
    </row>
    <row r="83" spans="2:7" ht="15" customHeight="1">
      <c r="B83" s="52" t="s">
        <v>66</v>
      </c>
      <c r="C83" s="73">
        <f>SUM(C84:C86)</f>
        <v>14847</v>
      </c>
      <c r="D83" s="73">
        <f>SUM(D84:D86)</f>
        <v>18051</v>
      </c>
      <c r="E83" s="73">
        <f t="shared" si="6"/>
        <v>3204</v>
      </c>
      <c r="F83" s="22">
        <f aca="true" t="shared" si="8" ref="F83:F100">E83/C83</f>
        <v>0.2158011719539301</v>
      </c>
      <c r="G83" s="104"/>
    </row>
    <row r="84" spans="2:7" ht="15" customHeight="1">
      <c r="B84" s="19" t="s">
        <v>68</v>
      </c>
      <c r="C84" s="87">
        <v>1243</v>
      </c>
      <c r="D84" s="87">
        <v>1509</v>
      </c>
      <c r="E84" s="74">
        <f t="shared" si="6"/>
        <v>266</v>
      </c>
      <c r="F84" s="54">
        <f t="shared" si="8"/>
        <v>0.21399839098954143</v>
      </c>
      <c r="G84" s="103"/>
    </row>
    <row r="85" spans="2:7" ht="15" customHeight="1">
      <c r="B85" s="19" t="s">
        <v>69</v>
      </c>
      <c r="C85" s="87">
        <v>69</v>
      </c>
      <c r="D85" s="87">
        <v>141</v>
      </c>
      <c r="E85" s="74">
        <f t="shared" si="6"/>
        <v>72</v>
      </c>
      <c r="F85" s="54">
        <f t="shared" si="8"/>
        <v>1.0434782608695652</v>
      </c>
      <c r="G85" s="103"/>
    </row>
    <row r="86" spans="2:7" ht="15" customHeight="1">
      <c r="B86" s="19" t="s">
        <v>67</v>
      </c>
      <c r="C86" s="87">
        <v>13535</v>
      </c>
      <c r="D86" s="87">
        <v>16401</v>
      </c>
      <c r="E86" s="74">
        <f t="shared" si="6"/>
        <v>2866</v>
      </c>
      <c r="F86" s="54">
        <f t="shared" si="8"/>
        <v>0.21174732175840413</v>
      </c>
      <c r="G86" s="103"/>
    </row>
    <row r="87" spans="2:7" ht="15" customHeight="1">
      <c r="B87" s="52" t="s">
        <v>70</v>
      </c>
      <c r="C87" s="72">
        <f>SUM(C88:C100)</f>
        <v>554</v>
      </c>
      <c r="D87" s="72">
        <f>SUM(D88:D100)</f>
        <v>737</v>
      </c>
      <c r="E87" s="73">
        <f t="shared" si="6"/>
        <v>183</v>
      </c>
      <c r="F87" s="22">
        <f t="shared" si="8"/>
        <v>0.3303249097472924</v>
      </c>
      <c r="G87" s="106"/>
    </row>
    <row r="88" spans="2:7" ht="15" customHeight="1">
      <c r="B88" s="53" t="s">
        <v>71</v>
      </c>
      <c r="C88" s="87">
        <v>75</v>
      </c>
      <c r="D88" s="87">
        <v>106</v>
      </c>
      <c r="E88" s="74">
        <f t="shared" si="6"/>
        <v>31</v>
      </c>
      <c r="F88" s="54">
        <f t="shared" si="8"/>
        <v>0.41333333333333333</v>
      </c>
      <c r="G88" s="103"/>
    </row>
    <row r="89" spans="2:7" ht="15" customHeight="1">
      <c r="B89" s="53" t="s">
        <v>72</v>
      </c>
      <c r="C89" s="87">
        <v>6</v>
      </c>
      <c r="D89" s="87">
        <v>18</v>
      </c>
      <c r="E89" s="74">
        <f t="shared" si="6"/>
        <v>12</v>
      </c>
      <c r="F89" s="54">
        <f t="shared" si="8"/>
        <v>2</v>
      </c>
      <c r="G89" s="103"/>
    </row>
    <row r="90" spans="2:7" ht="15" customHeight="1">
      <c r="B90" s="53" t="s">
        <v>73</v>
      </c>
      <c r="C90" s="87">
        <v>150</v>
      </c>
      <c r="D90" s="87">
        <v>194</v>
      </c>
      <c r="E90" s="74">
        <f t="shared" si="6"/>
        <v>44</v>
      </c>
      <c r="F90" s="54">
        <f t="shared" si="8"/>
        <v>0.29333333333333333</v>
      </c>
      <c r="G90" s="103"/>
    </row>
    <row r="91" spans="2:7" ht="15" customHeight="1">
      <c r="B91" s="53" t="s">
        <v>81</v>
      </c>
      <c r="C91" s="87">
        <v>24</v>
      </c>
      <c r="D91" s="87">
        <v>39</v>
      </c>
      <c r="E91" s="74">
        <f t="shared" si="6"/>
        <v>15</v>
      </c>
      <c r="F91" s="54">
        <f t="shared" si="8"/>
        <v>0.625</v>
      </c>
      <c r="G91" s="103"/>
    </row>
    <row r="92" spans="2:7" ht="12">
      <c r="B92" s="53" t="s">
        <v>76</v>
      </c>
      <c r="C92" s="87">
        <v>48</v>
      </c>
      <c r="D92" s="87">
        <v>51</v>
      </c>
      <c r="E92" s="74">
        <f t="shared" si="6"/>
        <v>3</v>
      </c>
      <c r="F92" s="54">
        <f t="shared" si="8"/>
        <v>0.0625</v>
      </c>
      <c r="G92" s="103"/>
    </row>
    <row r="93" spans="2:7" ht="15" customHeight="1">
      <c r="B93" s="53" t="s">
        <v>74</v>
      </c>
      <c r="C93" s="87">
        <v>81</v>
      </c>
      <c r="D93" s="87">
        <v>32</v>
      </c>
      <c r="E93" s="74">
        <f t="shared" si="6"/>
        <v>-49</v>
      </c>
      <c r="F93" s="54">
        <f t="shared" si="8"/>
        <v>-0.6049382716049383</v>
      </c>
      <c r="G93" s="103"/>
    </row>
    <row r="94" spans="2:7" ht="15" customHeight="1">
      <c r="B94" s="89" t="s">
        <v>190</v>
      </c>
      <c r="C94" s="87">
        <v>71</v>
      </c>
      <c r="D94" s="87">
        <v>179</v>
      </c>
      <c r="E94" s="74">
        <f t="shared" si="6"/>
        <v>108</v>
      </c>
      <c r="F94" s="54">
        <f t="shared" si="8"/>
        <v>1.5211267605633803</v>
      </c>
      <c r="G94" s="103"/>
    </row>
    <row r="95" spans="2:7" ht="15" customHeight="1">
      <c r="B95" s="53" t="s">
        <v>79</v>
      </c>
      <c r="C95" s="87">
        <v>1</v>
      </c>
      <c r="D95" s="87">
        <v>0</v>
      </c>
      <c r="E95" s="74">
        <f t="shared" si="6"/>
        <v>-1</v>
      </c>
      <c r="F95" s="54">
        <f t="shared" si="8"/>
        <v>-1</v>
      </c>
      <c r="G95" s="103"/>
    </row>
    <row r="96" spans="2:7" ht="15" customHeight="1">
      <c r="B96" s="53" t="s">
        <v>77</v>
      </c>
      <c r="C96" s="87">
        <v>4</v>
      </c>
      <c r="D96" s="87">
        <v>6</v>
      </c>
      <c r="E96" s="74">
        <f t="shared" si="6"/>
        <v>2</v>
      </c>
      <c r="F96" s="54">
        <f t="shared" si="8"/>
        <v>0.5</v>
      </c>
      <c r="G96" s="103"/>
    </row>
    <row r="97" spans="2:7" ht="12">
      <c r="B97" s="53" t="s">
        <v>78</v>
      </c>
      <c r="C97" s="87">
        <v>39</v>
      </c>
      <c r="D97" s="87">
        <v>52</v>
      </c>
      <c r="E97" s="74">
        <f t="shared" si="6"/>
        <v>13</v>
      </c>
      <c r="F97" s="54">
        <f t="shared" si="8"/>
        <v>0.3333333333333333</v>
      </c>
      <c r="G97" s="103"/>
    </row>
    <row r="98" spans="2:7" ht="12" hidden="1">
      <c r="B98" s="88" t="s">
        <v>236</v>
      </c>
      <c r="C98" s="87">
        <v>0</v>
      </c>
      <c r="D98" s="87">
        <v>0</v>
      </c>
      <c r="E98" s="74">
        <f t="shared" si="6"/>
        <v>0</v>
      </c>
      <c r="F98" s="54"/>
      <c r="G98" s="103"/>
    </row>
    <row r="99" spans="2:7" ht="12">
      <c r="B99" s="53" t="s">
        <v>80</v>
      </c>
      <c r="C99" s="87">
        <v>35</v>
      </c>
      <c r="D99" s="87">
        <v>11</v>
      </c>
      <c r="E99" s="74">
        <f t="shared" si="6"/>
        <v>-24</v>
      </c>
      <c r="F99" s="54">
        <f t="shared" si="8"/>
        <v>-0.6857142857142857</v>
      </c>
      <c r="G99" s="103"/>
    </row>
    <row r="100" spans="2:7" ht="12">
      <c r="B100" s="53" t="s">
        <v>75</v>
      </c>
      <c r="C100" s="87">
        <v>20</v>
      </c>
      <c r="D100" s="87">
        <v>49</v>
      </c>
      <c r="E100" s="74">
        <f t="shared" si="6"/>
        <v>29</v>
      </c>
      <c r="F100" s="54">
        <f t="shared" si="8"/>
        <v>1.45</v>
      </c>
      <c r="G100" s="103"/>
    </row>
    <row r="101" spans="2:6" ht="33.75" customHeight="1">
      <c r="B101" s="78" t="s">
        <v>82</v>
      </c>
      <c r="C101" s="76">
        <f>C102+C114+C124+C133</f>
        <v>39493</v>
      </c>
      <c r="D101" s="76">
        <f>D102+D114+D124+D133</f>
        <v>63471</v>
      </c>
      <c r="E101" s="76">
        <f t="shared" si="6"/>
        <v>23978</v>
      </c>
      <c r="F101" s="23">
        <f>E101/C101</f>
        <v>0.6071455701010305</v>
      </c>
    </row>
    <row r="102" spans="2:6" ht="21.75" customHeight="1">
      <c r="B102" s="75" t="s">
        <v>227</v>
      </c>
      <c r="C102" s="84">
        <f>SUM(C103:C113)</f>
        <v>5414</v>
      </c>
      <c r="D102" s="84">
        <f>SUM(D103:D113)</f>
        <v>8274</v>
      </c>
      <c r="E102" s="73">
        <f t="shared" si="6"/>
        <v>2860</v>
      </c>
      <c r="F102" s="85">
        <f>E102/C102</f>
        <v>0.5282600664942741</v>
      </c>
    </row>
    <row r="103" spans="2:7" ht="12">
      <c r="B103" s="89" t="s">
        <v>180</v>
      </c>
      <c r="C103" s="87">
        <v>2</v>
      </c>
      <c r="D103" s="87">
        <v>4</v>
      </c>
      <c r="E103" s="74">
        <f t="shared" si="6"/>
        <v>2</v>
      </c>
      <c r="F103" s="55">
        <f aca="true" t="shared" si="9" ref="F103:F122">E103/C103</f>
        <v>1</v>
      </c>
      <c r="G103" s="103"/>
    </row>
    <row r="104" spans="2:7" ht="15" customHeight="1">
      <c r="B104" s="89" t="s">
        <v>83</v>
      </c>
      <c r="C104" s="87">
        <v>728</v>
      </c>
      <c r="D104" s="87">
        <v>858</v>
      </c>
      <c r="E104" s="74">
        <f t="shared" si="6"/>
        <v>130</v>
      </c>
      <c r="F104" s="55">
        <f t="shared" si="9"/>
        <v>0.17857142857142858</v>
      </c>
      <c r="G104" s="103"/>
    </row>
    <row r="105" spans="2:7" ht="12">
      <c r="B105" s="89" t="s">
        <v>98</v>
      </c>
      <c r="C105" s="87">
        <v>3188</v>
      </c>
      <c r="D105" s="87">
        <v>5411</v>
      </c>
      <c r="E105" s="74">
        <f t="shared" si="6"/>
        <v>2223</v>
      </c>
      <c r="F105" s="55">
        <f t="shared" si="9"/>
        <v>0.6973023839397742</v>
      </c>
      <c r="G105" s="103"/>
    </row>
    <row r="106" spans="2:7" ht="15" customHeight="1">
      <c r="B106" s="89" t="s">
        <v>97</v>
      </c>
      <c r="C106" s="90">
        <v>0</v>
      </c>
      <c r="D106" s="90">
        <v>1</v>
      </c>
      <c r="E106" s="74">
        <f t="shared" si="6"/>
        <v>1</v>
      </c>
      <c r="F106" s="55"/>
      <c r="G106" s="103"/>
    </row>
    <row r="107" spans="2:7" ht="12">
      <c r="B107" s="89" t="s">
        <v>194</v>
      </c>
      <c r="C107" s="90">
        <v>1</v>
      </c>
      <c r="D107" s="90">
        <v>1</v>
      </c>
      <c r="E107" s="74">
        <f t="shared" si="6"/>
        <v>0</v>
      </c>
      <c r="F107" s="55">
        <f t="shared" si="9"/>
        <v>0</v>
      </c>
      <c r="G107" s="103"/>
    </row>
    <row r="108" spans="2:7" ht="15" customHeight="1">
      <c r="B108" s="89" t="s">
        <v>99</v>
      </c>
      <c r="C108" s="90">
        <v>5</v>
      </c>
      <c r="D108" s="90">
        <v>13</v>
      </c>
      <c r="E108" s="74">
        <f t="shared" si="6"/>
        <v>8</v>
      </c>
      <c r="F108" s="55">
        <f t="shared" si="9"/>
        <v>1.6</v>
      </c>
      <c r="G108" s="103"/>
    </row>
    <row r="109" spans="2:7" ht="15" customHeight="1">
      <c r="B109" s="89" t="s">
        <v>88</v>
      </c>
      <c r="C109" s="90">
        <v>1159</v>
      </c>
      <c r="D109" s="90">
        <v>1652</v>
      </c>
      <c r="E109" s="74">
        <f t="shared" si="6"/>
        <v>493</v>
      </c>
      <c r="F109" s="55">
        <f t="shared" si="9"/>
        <v>0.4253666954270923</v>
      </c>
      <c r="G109" s="103"/>
    </row>
    <row r="110" spans="2:7" ht="12">
      <c r="B110" s="89" t="s">
        <v>195</v>
      </c>
      <c r="C110" s="90">
        <v>93</v>
      </c>
      <c r="D110" s="90">
        <v>14</v>
      </c>
      <c r="E110" s="74">
        <f t="shared" si="6"/>
        <v>-79</v>
      </c>
      <c r="F110" s="55">
        <f t="shared" si="9"/>
        <v>-0.8494623655913979</v>
      </c>
      <c r="G110" s="103"/>
    </row>
    <row r="111" spans="2:7" ht="15" customHeight="1">
      <c r="B111" s="89" t="s">
        <v>93</v>
      </c>
      <c r="C111" s="90">
        <v>54</v>
      </c>
      <c r="D111" s="90">
        <v>98</v>
      </c>
      <c r="E111" s="74">
        <f t="shared" si="6"/>
        <v>44</v>
      </c>
      <c r="F111" s="55">
        <f t="shared" si="9"/>
        <v>0.8148148148148148</v>
      </c>
      <c r="G111" s="103"/>
    </row>
    <row r="112" spans="2:7" ht="12">
      <c r="B112" s="89" t="s">
        <v>85</v>
      </c>
      <c r="C112" s="90">
        <v>183</v>
      </c>
      <c r="D112" s="90">
        <v>219</v>
      </c>
      <c r="E112" s="74">
        <f t="shared" si="6"/>
        <v>36</v>
      </c>
      <c r="F112" s="55">
        <f t="shared" si="9"/>
        <v>0.19672131147540983</v>
      </c>
      <c r="G112" s="103"/>
    </row>
    <row r="113" spans="2:7" ht="15" customHeight="1">
      <c r="B113" s="89" t="s">
        <v>191</v>
      </c>
      <c r="C113" s="90">
        <v>1</v>
      </c>
      <c r="D113" s="90">
        <v>3</v>
      </c>
      <c r="E113" s="74">
        <f t="shared" si="6"/>
        <v>2</v>
      </c>
      <c r="F113" s="55">
        <f t="shared" si="9"/>
        <v>2</v>
      </c>
      <c r="G113" s="103"/>
    </row>
    <row r="114" spans="2:7" ht="15" customHeight="1">
      <c r="B114" s="91" t="s">
        <v>228</v>
      </c>
      <c r="C114" s="92">
        <f>SUM(C115:C123)</f>
        <v>1204</v>
      </c>
      <c r="D114" s="92">
        <f>SUM(D115:D123)</f>
        <v>1452</v>
      </c>
      <c r="E114" s="73">
        <f t="shared" si="6"/>
        <v>248</v>
      </c>
      <c r="F114" s="85">
        <f t="shared" si="9"/>
        <v>0.2059800664451827</v>
      </c>
      <c r="G114" s="103"/>
    </row>
    <row r="115" spans="2:7" ht="12">
      <c r="B115" s="89" t="s">
        <v>196</v>
      </c>
      <c r="C115" s="90">
        <v>3</v>
      </c>
      <c r="D115" s="90">
        <v>1</v>
      </c>
      <c r="E115" s="74">
        <f t="shared" si="6"/>
        <v>-2</v>
      </c>
      <c r="F115" s="55">
        <f t="shared" si="9"/>
        <v>-0.6666666666666666</v>
      </c>
      <c r="G115" s="103"/>
    </row>
    <row r="116" spans="2:7" ht="15" customHeight="1">
      <c r="B116" s="89" t="s">
        <v>192</v>
      </c>
      <c r="C116" s="90">
        <v>975</v>
      </c>
      <c r="D116" s="90">
        <v>1094</v>
      </c>
      <c r="E116" s="74">
        <f t="shared" si="6"/>
        <v>119</v>
      </c>
      <c r="F116" s="55">
        <f t="shared" si="9"/>
        <v>0.12205128205128205</v>
      </c>
      <c r="G116" s="103"/>
    </row>
    <row r="117" spans="2:7" ht="15" customHeight="1">
      <c r="B117" s="89" t="s">
        <v>84</v>
      </c>
      <c r="C117" s="90">
        <v>28</v>
      </c>
      <c r="D117" s="90">
        <v>1</v>
      </c>
      <c r="E117" s="74">
        <f t="shared" si="6"/>
        <v>-27</v>
      </c>
      <c r="F117" s="55">
        <f t="shared" si="9"/>
        <v>-0.9642857142857143</v>
      </c>
      <c r="G117" s="103"/>
    </row>
    <row r="118" spans="2:7" ht="15" customHeight="1">
      <c r="B118" s="89" t="s">
        <v>197</v>
      </c>
      <c r="C118" s="90">
        <v>7</v>
      </c>
      <c r="D118" s="90">
        <v>2</v>
      </c>
      <c r="E118" s="74">
        <f t="shared" si="6"/>
        <v>-5</v>
      </c>
      <c r="F118" s="55">
        <f t="shared" si="9"/>
        <v>-0.7142857142857143</v>
      </c>
      <c r="G118" s="103"/>
    </row>
    <row r="119" spans="2:7" ht="15" customHeight="1">
      <c r="B119" s="89" t="s">
        <v>193</v>
      </c>
      <c r="C119" s="90">
        <v>184</v>
      </c>
      <c r="D119" s="90">
        <v>345</v>
      </c>
      <c r="E119" s="74">
        <f t="shared" si="6"/>
        <v>161</v>
      </c>
      <c r="F119" s="55">
        <f t="shared" si="9"/>
        <v>0.875</v>
      </c>
      <c r="G119" s="103"/>
    </row>
    <row r="120" spans="2:7" ht="15" customHeight="1">
      <c r="B120" s="89" t="s">
        <v>96</v>
      </c>
      <c r="C120" s="87">
        <v>1</v>
      </c>
      <c r="D120" s="87">
        <v>1</v>
      </c>
      <c r="E120" s="74">
        <f t="shared" si="6"/>
        <v>0</v>
      </c>
      <c r="F120" s="55">
        <f t="shared" si="9"/>
        <v>0</v>
      </c>
      <c r="G120" s="103"/>
    </row>
    <row r="121" spans="2:7" ht="15" customHeight="1">
      <c r="B121" s="89" t="s">
        <v>198</v>
      </c>
      <c r="C121" s="87">
        <v>2</v>
      </c>
      <c r="D121" s="87">
        <v>2</v>
      </c>
      <c r="E121" s="74">
        <f t="shared" si="6"/>
        <v>0</v>
      </c>
      <c r="F121" s="55">
        <f t="shared" si="9"/>
        <v>0</v>
      </c>
      <c r="G121" s="103"/>
    </row>
    <row r="122" spans="2:7" ht="15" customHeight="1">
      <c r="B122" s="89" t="s">
        <v>199</v>
      </c>
      <c r="C122" s="87">
        <v>4</v>
      </c>
      <c r="D122" s="87">
        <v>2</v>
      </c>
      <c r="E122" s="74">
        <f t="shared" si="6"/>
        <v>-2</v>
      </c>
      <c r="F122" s="55">
        <f t="shared" si="9"/>
        <v>-0.5</v>
      </c>
      <c r="G122" s="103"/>
    </row>
    <row r="123" spans="2:7" ht="15" customHeight="1">
      <c r="B123" s="89" t="s">
        <v>200</v>
      </c>
      <c r="C123" s="87">
        <v>0</v>
      </c>
      <c r="D123" s="87">
        <v>4</v>
      </c>
      <c r="E123" s="74">
        <f t="shared" si="6"/>
        <v>4</v>
      </c>
      <c r="F123" s="55"/>
      <c r="G123" s="103"/>
    </row>
    <row r="124" spans="2:6" ht="15" customHeight="1">
      <c r="B124" s="52" t="s">
        <v>115</v>
      </c>
      <c r="C124" s="73">
        <f>SUM(C125:C132)</f>
        <v>29166</v>
      </c>
      <c r="D124" s="73">
        <f>SUM(D125:D132)</f>
        <v>49485</v>
      </c>
      <c r="E124" s="73">
        <f t="shared" si="6"/>
        <v>20319</v>
      </c>
      <c r="F124" s="22">
        <f>E124/C124</f>
        <v>0.6966673523966262</v>
      </c>
    </row>
    <row r="125" spans="2:6" ht="15" customHeight="1">
      <c r="B125" s="53" t="s">
        <v>116</v>
      </c>
      <c r="C125" s="87">
        <v>39</v>
      </c>
      <c r="D125" s="87">
        <v>75</v>
      </c>
      <c r="E125" s="74">
        <f t="shared" si="6"/>
        <v>36</v>
      </c>
      <c r="F125" s="54">
        <f>E125/C125</f>
        <v>0.9230769230769231</v>
      </c>
    </row>
    <row r="126" spans="2:7" ht="15" customHeight="1">
      <c r="B126" s="53" t="s">
        <v>117</v>
      </c>
      <c r="C126" s="87">
        <v>272</v>
      </c>
      <c r="D126" s="87">
        <v>67</v>
      </c>
      <c r="E126" s="74">
        <f t="shared" si="6"/>
        <v>-205</v>
      </c>
      <c r="F126" s="54">
        <f>E126/C126</f>
        <v>-0.7536764705882353</v>
      </c>
      <c r="G126" s="103"/>
    </row>
    <row r="127" spans="2:7" ht="15" customHeight="1">
      <c r="B127" s="53" t="s">
        <v>118</v>
      </c>
      <c r="C127" s="87">
        <v>2308</v>
      </c>
      <c r="D127" s="87">
        <v>2913</v>
      </c>
      <c r="E127" s="74">
        <f t="shared" si="6"/>
        <v>605</v>
      </c>
      <c r="F127" s="54">
        <f>E127/C127</f>
        <v>0.2621317157712305</v>
      </c>
      <c r="G127" s="103"/>
    </row>
    <row r="128" spans="2:7" ht="12">
      <c r="B128" s="53" t="s">
        <v>119</v>
      </c>
      <c r="C128" s="87">
        <v>26215</v>
      </c>
      <c r="D128" s="87">
        <v>45804</v>
      </c>
      <c r="E128" s="74">
        <f t="shared" si="6"/>
        <v>19589</v>
      </c>
      <c r="F128" s="54">
        <f>E128/C128</f>
        <v>0.7472439443066946</v>
      </c>
      <c r="G128" s="103"/>
    </row>
    <row r="129" spans="2:7" ht="12">
      <c r="B129" s="89" t="s">
        <v>201</v>
      </c>
      <c r="C129" s="87">
        <v>3</v>
      </c>
      <c r="D129" s="87">
        <v>2</v>
      </c>
      <c r="E129" s="74">
        <f t="shared" si="6"/>
        <v>-1</v>
      </c>
      <c r="F129" s="54">
        <f aca="true" t="shared" si="10" ref="F129:F143">E129/C129</f>
        <v>-0.3333333333333333</v>
      </c>
      <c r="G129" s="103"/>
    </row>
    <row r="130" spans="2:7" ht="15" customHeight="1">
      <c r="B130" s="53" t="s">
        <v>120</v>
      </c>
      <c r="C130" s="87">
        <v>70</v>
      </c>
      <c r="D130" s="87">
        <v>97</v>
      </c>
      <c r="E130" s="74">
        <f t="shared" si="6"/>
        <v>27</v>
      </c>
      <c r="F130" s="54">
        <f t="shared" si="10"/>
        <v>0.38571428571428573</v>
      </c>
      <c r="G130" s="103"/>
    </row>
    <row r="131" spans="2:7" ht="15" customHeight="1">
      <c r="B131" s="53" t="s">
        <v>121</v>
      </c>
      <c r="C131" s="87">
        <v>156</v>
      </c>
      <c r="D131" s="87">
        <v>249</v>
      </c>
      <c r="E131" s="74">
        <f t="shared" si="6"/>
        <v>93</v>
      </c>
      <c r="F131" s="54">
        <f t="shared" si="10"/>
        <v>0.5961538461538461</v>
      </c>
      <c r="G131" s="103"/>
    </row>
    <row r="132" spans="2:7" ht="15" customHeight="1">
      <c r="B132" s="53" t="s">
        <v>122</v>
      </c>
      <c r="C132" s="87">
        <v>103</v>
      </c>
      <c r="D132" s="87">
        <v>278</v>
      </c>
      <c r="E132" s="74">
        <f t="shared" si="6"/>
        <v>175</v>
      </c>
      <c r="F132" s="54">
        <f t="shared" si="10"/>
        <v>1.6990291262135921</v>
      </c>
      <c r="G132" s="103"/>
    </row>
    <row r="133" spans="2:7" ht="15" customHeight="1">
      <c r="B133" s="91" t="s">
        <v>229</v>
      </c>
      <c r="C133" s="92">
        <f>SUM(C134:C143)</f>
        <v>3709</v>
      </c>
      <c r="D133" s="92">
        <f>SUM(D134:D143)</f>
        <v>4260</v>
      </c>
      <c r="E133" s="73">
        <f t="shared" si="6"/>
        <v>551</v>
      </c>
      <c r="F133" s="22">
        <f t="shared" si="10"/>
        <v>0.14855756268535994</v>
      </c>
      <c r="G133" s="103"/>
    </row>
    <row r="134" spans="2:7" ht="15" customHeight="1">
      <c r="B134" s="89" t="s">
        <v>86</v>
      </c>
      <c r="C134" s="87">
        <v>2</v>
      </c>
      <c r="D134" s="87">
        <v>0</v>
      </c>
      <c r="E134" s="74">
        <f t="shared" si="6"/>
        <v>-2</v>
      </c>
      <c r="F134" s="54">
        <f t="shared" si="10"/>
        <v>-1</v>
      </c>
      <c r="G134" s="103"/>
    </row>
    <row r="135" spans="2:7" ht="15" customHeight="1">
      <c r="B135" s="89" t="s">
        <v>90</v>
      </c>
      <c r="C135" s="87">
        <v>6</v>
      </c>
      <c r="D135" s="87">
        <v>3</v>
      </c>
      <c r="E135" s="74">
        <f t="shared" si="6"/>
        <v>-3</v>
      </c>
      <c r="F135" s="54">
        <f t="shared" si="10"/>
        <v>-0.5</v>
      </c>
      <c r="G135" s="103"/>
    </row>
    <row r="136" spans="2:7" ht="12">
      <c r="B136" s="89" t="s">
        <v>89</v>
      </c>
      <c r="C136" s="87">
        <v>211</v>
      </c>
      <c r="D136" s="87">
        <v>211</v>
      </c>
      <c r="E136" s="74">
        <f aca="true" t="shared" si="11" ref="E136:E199">D136-C136</f>
        <v>0</v>
      </c>
      <c r="F136" s="54">
        <f t="shared" si="10"/>
        <v>0</v>
      </c>
      <c r="G136" s="103"/>
    </row>
    <row r="137" spans="2:7" ht="15" customHeight="1">
      <c r="B137" s="89" t="s">
        <v>222</v>
      </c>
      <c r="C137" s="87">
        <v>0</v>
      </c>
      <c r="D137" s="87">
        <v>2</v>
      </c>
      <c r="E137" s="74">
        <f t="shared" si="11"/>
        <v>2</v>
      </c>
      <c r="F137" s="54"/>
      <c r="G137" s="103"/>
    </row>
    <row r="138" spans="2:7" ht="12">
      <c r="B138" s="89" t="s">
        <v>91</v>
      </c>
      <c r="C138" s="87">
        <v>62</v>
      </c>
      <c r="D138" s="87">
        <v>187</v>
      </c>
      <c r="E138" s="74">
        <f t="shared" si="11"/>
        <v>125</v>
      </c>
      <c r="F138" s="54">
        <f t="shared" si="10"/>
        <v>2.0161290322580645</v>
      </c>
      <c r="G138" s="103"/>
    </row>
    <row r="139" spans="2:7" ht="12">
      <c r="B139" s="89" t="s">
        <v>92</v>
      </c>
      <c r="C139" s="87">
        <v>52</v>
      </c>
      <c r="D139" s="87">
        <v>63</v>
      </c>
      <c r="E139" s="74">
        <f t="shared" si="11"/>
        <v>11</v>
      </c>
      <c r="F139" s="54">
        <f t="shared" si="10"/>
        <v>0.21153846153846154</v>
      </c>
      <c r="G139" s="103"/>
    </row>
    <row r="140" spans="2:7" ht="15" customHeight="1">
      <c r="B140" s="89" t="s">
        <v>223</v>
      </c>
      <c r="C140" s="87">
        <v>3205</v>
      </c>
      <c r="D140" s="87">
        <v>3371</v>
      </c>
      <c r="E140" s="74">
        <f t="shared" si="11"/>
        <v>166</v>
      </c>
      <c r="F140" s="54">
        <f t="shared" si="10"/>
        <v>0.051794071762870514</v>
      </c>
      <c r="G140" s="103"/>
    </row>
    <row r="141" spans="2:7" ht="15" customHeight="1">
      <c r="B141" s="89" t="s">
        <v>94</v>
      </c>
      <c r="C141" s="87">
        <v>43</v>
      </c>
      <c r="D141" s="87">
        <v>142</v>
      </c>
      <c r="E141" s="74">
        <f t="shared" si="11"/>
        <v>99</v>
      </c>
      <c r="F141" s="54">
        <f t="shared" si="10"/>
        <v>2.302325581395349</v>
      </c>
      <c r="G141" s="103"/>
    </row>
    <row r="142" spans="2:7" ht="15" customHeight="1">
      <c r="B142" s="89" t="s">
        <v>95</v>
      </c>
      <c r="C142" s="87">
        <v>70</v>
      </c>
      <c r="D142" s="87">
        <v>138</v>
      </c>
      <c r="E142" s="74">
        <f t="shared" si="11"/>
        <v>68</v>
      </c>
      <c r="F142" s="54">
        <f t="shared" si="10"/>
        <v>0.9714285714285714</v>
      </c>
      <c r="G142" s="103"/>
    </row>
    <row r="143" spans="2:7" ht="15" customHeight="1">
      <c r="B143" s="89" t="s">
        <v>87</v>
      </c>
      <c r="C143" s="87">
        <v>58</v>
      </c>
      <c r="D143" s="87">
        <v>143</v>
      </c>
      <c r="E143" s="74">
        <f t="shared" si="11"/>
        <v>85</v>
      </c>
      <c r="F143" s="54">
        <f t="shared" si="10"/>
        <v>1.4655172413793103</v>
      </c>
      <c r="G143" s="103"/>
    </row>
    <row r="144" spans="2:7" ht="15" customHeight="1">
      <c r="B144" s="79" t="s">
        <v>100</v>
      </c>
      <c r="C144" s="76">
        <f>SUM(C145:C158)</f>
        <v>2587</v>
      </c>
      <c r="D144" s="76">
        <f>SUM(D145:D158)</f>
        <v>5714</v>
      </c>
      <c r="E144" s="76">
        <f t="shared" si="11"/>
        <v>3127</v>
      </c>
      <c r="F144" s="23">
        <f aca="true" t="shared" si="12" ref="F144:F158">E144/C144</f>
        <v>1.20873598763046</v>
      </c>
      <c r="G144" s="103"/>
    </row>
    <row r="145" spans="2:6" ht="15" customHeight="1">
      <c r="B145" s="53" t="s">
        <v>102</v>
      </c>
      <c r="C145" s="87">
        <v>8</v>
      </c>
      <c r="D145" s="87">
        <v>61</v>
      </c>
      <c r="E145" s="74">
        <f t="shared" si="11"/>
        <v>53</v>
      </c>
      <c r="F145" s="54">
        <f t="shared" si="12"/>
        <v>6.625</v>
      </c>
    </row>
    <row r="146" spans="2:6" ht="15" customHeight="1">
      <c r="B146" s="53" t="s">
        <v>103</v>
      </c>
      <c r="C146" s="87">
        <v>317</v>
      </c>
      <c r="D146" s="87">
        <v>952</v>
      </c>
      <c r="E146" s="74">
        <f t="shared" si="11"/>
        <v>635</v>
      </c>
      <c r="F146" s="54">
        <f t="shared" si="12"/>
        <v>2.003154574132492</v>
      </c>
    </row>
    <row r="147" spans="2:6" ht="15" customHeight="1">
      <c r="B147" s="53" t="s">
        <v>104</v>
      </c>
      <c r="C147" s="87">
        <v>212</v>
      </c>
      <c r="D147" s="87">
        <v>1678</v>
      </c>
      <c r="E147" s="74">
        <f t="shared" si="11"/>
        <v>1466</v>
      </c>
      <c r="F147" s="54">
        <f t="shared" si="12"/>
        <v>6.915094339622642</v>
      </c>
    </row>
    <row r="148" spans="2:6" ht="15" customHeight="1">
      <c r="B148" s="19" t="s">
        <v>106</v>
      </c>
      <c r="C148" s="87">
        <v>145</v>
      </c>
      <c r="D148" s="87">
        <v>117</v>
      </c>
      <c r="E148" s="74">
        <f t="shared" si="11"/>
        <v>-28</v>
      </c>
      <c r="F148" s="54">
        <f t="shared" si="12"/>
        <v>-0.19310344827586207</v>
      </c>
    </row>
    <row r="149" spans="2:6" ht="15" customHeight="1">
      <c r="B149" s="19" t="s">
        <v>114</v>
      </c>
      <c r="C149" s="87">
        <v>45</v>
      </c>
      <c r="D149" s="87">
        <v>152</v>
      </c>
      <c r="E149" s="74">
        <f t="shared" si="11"/>
        <v>107</v>
      </c>
      <c r="F149" s="54">
        <f t="shared" si="12"/>
        <v>2.3777777777777778</v>
      </c>
    </row>
    <row r="150" spans="2:6" ht="15" customHeight="1">
      <c r="B150" s="19" t="s">
        <v>108</v>
      </c>
      <c r="C150" s="87">
        <v>244</v>
      </c>
      <c r="D150" s="87">
        <v>339</v>
      </c>
      <c r="E150" s="74">
        <f t="shared" si="11"/>
        <v>95</v>
      </c>
      <c r="F150" s="54">
        <f t="shared" si="12"/>
        <v>0.38934426229508196</v>
      </c>
    </row>
    <row r="151" spans="2:6" ht="15" customHeight="1">
      <c r="B151" s="19" t="s">
        <v>109</v>
      </c>
      <c r="C151" s="87">
        <v>5</v>
      </c>
      <c r="D151" s="87">
        <v>15</v>
      </c>
      <c r="E151" s="74">
        <f t="shared" si="11"/>
        <v>10</v>
      </c>
      <c r="F151" s="54">
        <f t="shared" si="12"/>
        <v>2</v>
      </c>
    </row>
    <row r="152" spans="2:6" ht="12">
      <c r="B152" s="19" t="s">
        <v>110</v>
      </c>
      <c r="C152" s="87">
        <v>5</v>
      </c>
      <c r="D152" s="87">
        <v>67</v>
      </c>
      <c r="E152" s="74">
        <f t="shared" si="11"/>
        <v>62</v>
      </c>
      <c r="F152" s="54">
        <f t="shared" si="12"/>
        <v>12.4</v>
      </c>
    </row>
    <row r="153" spans="2:6" ht="15" customHeight="1">
      <c r="B153" s="19" t="s">
        <v>111</v>
      </c>
      <c r="C153" s="87">
        <v>3</v>
      </c>
      <c r="D153" s="87">
        <v>14</v>
      </c>
      <c r="E153" s="74">
        <f t="shared" si="11"/>
        <v>11</v>
      </c>
      <c r="F153" s="54">
        <f t="shared" si="12"/>
        <v>3.6666666666666665</v>
      </c>
    </row>
    <row r="154" spans="2:6" ht="15" customHeight="1">
      <c r="B154" s="19" t="s">
        <v>107</v>
      </c>
      <c r="C154" s="87">
        <v>9</v>
      </c>
      <c r="D154" s="87">
        <v>31</v>
      </c>
      <c r="E154" s="74">
        <f t="shared" si="11"/>
        <v>22</v>
      </c>
      <c r="F154" s="54">
        <f t="shared" si="12"/>
        <v>2.4444444444444446</v>
      </c>
    </row>
    <row r="155" spans="2:6" ht="15" customHeight="1">
      <c r="B155" s="53" t="s">
        <v>112</v>
      </c>
      <c r="C155" s="87">
        <v>87</v>
      </c>
      <c r="D155" s="87">
        <v>505</v>
      </c>
      <c r="E155" s="74">
        <f t="shared" si="11"/>
        <v>418</v>
      </c>
      <c r="F155" s="54">
        <f t="shared" si="12"/>
        <v>4.804597701149425</v>
      </c>
    </row>
    <row r="156" spans="2:6" ht="15" customHeight="1">
      <c r="B156" s="19" t="s">
        <v>113</v>
      </c>
      <c r="C156" s="87">
        <v>1447</v>
      </c>
      <c r="D156" s="87">
        <v>1584</v>
      </c>
      <c r="E156" s="74">
        <f t="shared" si="11"/>
        <v>137</v>
      </c>
      <c r="F156" s="54">
        <f t="shared" si="12"/>
        <v>0.09467864547339323</v>
      </c>
    </row>
    <row r="157" spans="2:6" ht="12">
      <c r="B157" s="53" t="s">
        <v>101</v>
      </c>
      <c r="C157" s="87">
        <v>55</v>
      </c>
      <c r="D157" s="87">
        <v>172</v>
      </c>
      <c r="E157" s="74">
        <f t="shared" si="11"/>
        <v>117</v>
      </c>
      <c r="F157" s="54">
        <f t="shared" si="12"/>
        <v>2.1272727272727274</v>
      </c>
    </row>
    <row r="158" spans="2:6" ht="15" customHeight="1">
      <c r="B158" s="19" t="s">
        <v>105</v>
      </c>
      <c r="C158" s="87">
        <v>5</v>
      </c>
      <c r="D158" s="87">
        <v>27</v>
      </c>
      <c r="E158" s="74">
        <f t="shared" si="11"/>
        <v>22</v>
      </c>
      <c r="F158" s="54">
        <f t="shared" si="12"/>
        <v>4.4</v>
      </c>
    </row>
    <row r="159" spans="2:7" ht="15" customHeight="1">
      <c r="B159" s="79" t="s">
        <v>123</v>
      </c>
      <c r="C159" s="76">
        <f>C160+C179+C196+C204+C209</f>
        <v>2321</v>
      </c>
      <c r="D159" s="76">
        <f>D160+D179+D196+D204+D209</f>
        <v>3726</v>
      </c>
      <c r="E159" s="76">
        <f t="shared" si="11"/>
        <v>1405</v>
      </c>
      <c r="F159" s="23">
        <f aca="true" t="shared" si="13" ref="F159:F191">E159/C159</f>
        <v>0.6053425247738043</v>
      </c>
      <c r="G159" s="103"/>
    </row>
    <row r="160" spans="2:6" ht="15" customHeight="1">
      <c r="B160" s="52" t="s">
        <v>124</v>
      </c>
      <c r="C160" s="72">
        <f>SUM(C161:C178)</f>
        <v>1117</v>
      </c>
      <c r="D160" s="72">
        <f>SUM(D161:D178)</f>
        <v>1811</v>
      </c>
      <c r="E160" s="73">
        <f t="shared" si="11"/>
        <v>694</v>
      </c>
      <c r="F160" s="22">
        <f t="shared" si="13"/>
        <v>0.621307072515667</v>
      </c>
    </row>
    <row r="161" spans="2:6" ht="15" customHeight="1">
      <c r="B161" s="89" t="s">
        <v>202</v>
      </c>
      <c r="C161" s="87">
        <v>0</v>
      </c>
      <c r="D161" s="87">
        <v>2</v>
      </c>
      <c r="E161" s="74">
        <f t="shared" si="11"/>
        <v>2</v>
      </c>
      <c r="F161" s="54"/>
    </row>
    <row r="162" spans="2:6" ht="15" customHeight="1">
      <c r="B162" s="89" t="s">
        <v>203</v>
      </c>
      <c r="C162" s="87">
        <v>1</v>
      </c>
      <c r="D162" s="87">
        <v>4</v>
      </c>
      <c r="E162" s="74">
        <f t="shared" si="11"/>
        <v>3</v>
      </c>
      <c r="F162" s="54">
        <f t="shared" si="13"/>
        <v>3</v>
      </c>
    </row>
    <row r="163" spans="2:6" ht="15" customHeight="1">
      <c r="B163" s="89" t="s">
        <v>126</v>
      </c>
      <c r="C163" s="87">
        <v>0</v>
      </c>
      <c r="D163" s="87">
        <v>7</v>
      </c>
      <c r="E163" s="74">
        <f t="shared" si="11"/>
        <v>7</v>
      </c>
      <c r="F163" s="54"/>
    </row>
    <row r="164" spans="2:6" ht="15" customHeight="1">
      <c r="B164" s="89" t="s">
        <v>125</v>
      </c>
      <c r="C164" s="87">
        <v>12</v>
      </c>
      <c r="D164" s="87">
        <v>15</v>
      </c>
      <c r="E164" s="74">
        <f t="shared" si="11"/>
        <v>3</v>
      </c>
      <c r="F164" s="54">
        <f t="shared" si="13"/>
        <v>0.25</v>
      </c>
    </row>
    <row r="165" spans="2:6" ht="15" customHeight="1">
      <c r="B165" s="89" t="s">
        <v>129</v>
      </c>
      <c r="C165" s="87">
        <v>9</v>
      </c>
      <c r="D165" s="87">
        <v>36</v>
      </c>
      <c r="E165" s="74">
        <f t="shared" si="11"/>
        <v>27</v>
      </c>
      <c r="F165" s="54">
        <f t="shared" si="13"/>
        <v>3</v>
      </c>
    </row>
    <row r="166" spans="2:6" ht="15" customHeight="1">
      <c r="B166" s="89" t="s">
        <v>130</v>
      </c>
      <c r="C166" s="87">
        <v>10</v>
      </c>
      <c r="D166" s="87">
        <v>16</v>
      </c>
      <c r="E166" s="74">
        <f t="shared" si="11"/>
        <v>6</v>
      </c>
      <c r="F166" s="54">
        <f t="shared" si="13"/>
        <v>0.6</v>
      </c>
    </row>
    <row r="167" spans="2:6" ht="15" customHeight="1">
      <c r="B167" s="89" t="s">
        <v>204</v>
      </c>
      <c r="C167" s="87">
        <v>5</v>
      </c>
      <c r="D167" s="87">
        <v>1</v>
      </c>
      <c r="E167" s="74">
        <f t="shared" si="11"/>
        <v>-4</v>
      </c>
      <c r="F167" s="54">
        <f t="shared" si="13"/>
        <v>-0.8</v>
      </c>
    </row>
    <row r="168" spans="2:6" ht="15" customHeight="1">
      <c r="B168" s="89" t="s">
        <v>205</v>
      </c>
      <c r="C168" s="87">
        <v>4</v>
      </c>
      <c r="D168" s="87">
        <v>10</v>
      </c>
      <c r="E168" s="74">
        <f t="shared" si="11"/>
        <v>6</v>
      </c>
      <c r="F168" s="54">
        <f t="shared" si="13"/>
        <v>1.5</v>
      </c>
    </row>
    <row r="169" spans="2:6" ht="15" customHeight="1">
      <c r="B169" s="89" t="s">
        <v>206</v>
      </c>
      <c r="C169" s="87">
        <v>1</v>
      </c>
      <c r="D169" s="87">
        <v>1</v>
      </c>
      <c r="E169" s="74">
        <f t="shared" si="11"/>
        <v>0</v>
      </c>
      <c r="F169" s="54">
        <f t="shared" si="13"/>
        <v>0</v>
      </c>
    </row>
    <row r="170" spans="2:7" ht="15" customHeight="1">
      <c r="B170" s="89" t="s">
        <v>207</v>
      </c>
      <c r="C170" s="87">
        <v>0</v>
      </c>
      <c r="D170" s="87">
        <v>4</v>
      </c>
      <c r="E170" s="74">
        <f t="shared" si="11"/>
        <v>4</v>
      </c>
      <c r="F170" s="54"/>
      <c r="G170" s="103"/>
    </row>
    <row r="171" spans="2:7" ht="15" customHeight="1">
      <c r="B171" s="89" t="s">
        <v>208</v>
      </c>
      <c r="C171" s="87">
        <v>11</v>
      </c>
      <c r="D171" s="87">
        <v>3</v>
      </c>
      <c r="E171" s="74">
        <f t="shared" si="11"/>
        <v>-8</v>
      </c>
      <c r="F171" s="54">
        <f t="shared" si="13"/>
        <v>-0.7272727272727273</v>
      </c>
      <c r="G171" s="103"/>
    </row>
    <row r="172" spans="2:7" ht="12">
      <c r="B172" s="89" t="s">
        <v>209</v>
      </c>
      <c r="C172" s="87">
        <v>4</v>
      </c>
      <c r="D172" s="87">
        <v>10</v>
      </c>
      <c r="E172" s="74">
        <f t="shared" si="11"/>
        <v>6</v>
      </c>
      <c r="F172" s="54">
        <f t="shared" si="13"/>
        <v>1.5</v>
      </c>
      <c r="G172" s="103"/>
    </row>
    <row r="173" spans="2:7" ht="15" customHeight="1">
      <c r="B173" s="89" t="s">
        <v>131</v>
      </c>
      <c r="C173" s="87">
        <v>133</v>
      </c>
      <c r="D173" s="87">
        <v>218</v>
      </c>
      <c r="E173" s="74">
        <f t="shared" si="11"/>
        <v>85</v>
      </c>
      <c r="F173" s="54">
        <f t="shared" si="13"/>
        <v>0.6390977443609023</v>
      </c>
      <c r="G173" s="103"/>
    </row>
    <row r="174" spans="2:7" ht="15" customHeight="1">
      <c r="B174" s="89" t="s">
        <v>210</v>
      </c>
      <c r="C174" s="87">
        <v>24</v>
      </c>
      <c r="D174" s="87">
        <v>22</v>
      </c>
      <c r="E174" s="74">
        <f t="shared" si="11"/>
        <v>-2</v>
      </c>
      <c r="F174" s="54">
        <f t="shared" si="13"/>
        <v>-0.08333333333333333</v>
      </c>
      <c r="G174" s="103"/>
    </row>
    <row r="175" spans="2:7" ht="15" customHeight="1">
      <c r="B175" s="89" t="s">
        <v>132</v>
      </c>
      <c r="C175" s="87">
        <v>4</v>
      </c>
      <c r="D175" s="87">
        <v>10</v>
      </c>
      <c r="E175" s="74">
        <f t="shared" si="11"/>
        <v>6</v>
      </c>
      <c r="F175" s="54">
        <f t="shared" si="13"/>
        <v>1.5</v>
      </c>
      <c r="G175" s="103"/>
    </row>
    <row r="176" spans="2:7" ht="12">
      <c r="B176" s="89" t="s">
        <v>133</v>
      </c>
      <c r="C176" s="87">
        <v>7</v>
      </c>
      <c r="D176" s="87">
        <v>16</v>
      </c>
      <c r="E176" s="74">
        <f t="shared" si="11"/>
        <v>9</v>
      </c>
      <c r="F176" s="54">
        <f t="shared" si="13"/>
        <v>1.2857142857142858</v>
      </c>
      <c r="G176" s="103"/>
    </row>
    <row r="177" spans="2:7" ht="15" customHeight="1">
      <c r="B177" s="89" t="s">
        <v>127</v>
      </c>
      <c r="C177" s="87">
        <v>129</v>
      </c>
      <c r="D177" s="87">
        <v>152</v>
      </c>
      <c r="E177" s="74">
        <f t="shared" si="11"/>
        <v>23</v>
      </c>
      <c r="F177" s="54">
        <f t="shared" si="13"/>
        <v>0.17829457364341086</v>
      </c>
      <c r="G177" s="103"/>
    </row>
    <row r="178" spans="2:7" ht="15" customHeight="1">
      <c r="B178" s="89" t="s">
        <v>128</v>
      </c>
      <c r="C178" s="87">
        <v>763</v>
      </c>
      <c r="D178" s="87">
        <v>1284</v>
      </c>
      <c r="E178" s="74">
        <f t="shared" si="11"/>
        <v>521</v>
      </c>
      <c r="F178" s="54">
        <f t="shared" si="13"/>
        <v>0.6828309305373526</v>
      </c>
      <c r="G178" s="103"/>
    </row>
    <row r="179" spans="2:7" ht="15" customHeight="1">
      <c r="B179" s="52" t="s">
        <v>141</v>
      </c>
      <c r="C179" s="93">
        <f>SUM(C180:C195)</f>
        <v>632</v>
      </c>
      <c r="D179" s="93">
        <f>SUM(D180:D195)</f>
        <v>1031</v>
      </c>
      <c r="E179" s="73">
        <f t="shared" si="11"/>
        <v>399</v>
      </c>
      <c r="F179" s="22">
        <f t="shared" si="13"/>
        <v>0.6313291139240507</v>
      </c>
      <c r="G179" s="103"/>
    </row>
    <row r="180" spans="2:7" ht="15" customHeight="1">
      <c r="B180" s="53" t="s">
        <v>237</v>
      </c>
      <c r="C180" s="87">
        <v>2</v>
      </c>
      <c r="D180" s="87">
        <v>8</v>
      </c>
      <c r="E180" s="74">
        <f t="shared" si="11"/>
        <v>6</v>
      </c>
      <c r="F180" s="54">
        <f t="shared" si="13"/>
        <v>3</v>
      </c>
      <c r="G180" s="103"/>
    </row>
    <row r="181" spans="2:7" ht="15" customHeight="1">
      <c r="B181" s="88" t="s">
        <v>234</v>
      </c>
      <c r="C181" s="87">
        <v>1</v>
      </c>
      <c r="D181" s="87">
        <v>1</v>
      </c>
      <c r="E181" s="74">
        <f t="shared" si="11"/>
        <v>0</v>
      </c>
      <c r="F181" s="54">
        <f t="shared" si="13"/>
        <v>0</v>
      </c>
      <c r="G181" s="104"/>
    </row>
    <row r="182" spans="2:7" ht="15" customHeight="1">
      <c r="B182" s="89" t="s">
        <v>136</v>
      </c>
      <c r="C182" s="87">
        <v>22</v>
      </c>
      <c r="D182" s="87">
        <v>8</v>
      </c>
      <c r="E182" s="74">
        <f t="shared" si="11"/>
        <v>-14</v>
      </c>
      <c r="F182" s="54">
        <f t="shared" si="13"/>
        <v>-0.6363636363636364</v>
      </c>
      <c r="G182" s="103"/>
    </row>
    <row r="183" spans="2:7" ht="15" customHeight="1">
      <c r="B183" s="89" t="s">
        <v>211</v>
      </c>
      <c r="C183" s="87">
        <v>21</v>
      </c>
      <c r="D183" s="87">
        <v>39</v>
      </c>
      <c r="E183" s="74">
        <f t="shared" si="11"/>
        <v>18</v>
      </c>
      <c r="F183" s="54">
        <f t="shared" si="13"/>
        <v>0.8571428571428571</v>
      </c>
      <c r="G183" s="103"/>
    </row>
    <row r="184" spans="2:7" ht="15" customHeight="1">
      <c r="B184" s="89" t="s">
        <v>238</v>
      </c>
      <c r="C184" s="87">
        <v>0</v>
      </c>
      <c r="D184" s="87">
        <v>1</v>
      </c>
      <c r="E184" s="74">
        <f t="shared" si="11"/>
        <v>1</v>
      </c>
      <c r="F184" s="54"/>
      <c r="G184" s="103"/>
    </row>
    <row r="185" spans="2:7" ht="15" customHeight="1">
      <c r="B185" s="89" t="s">
        <v>134</v>
      </c>
      <c r="C185" s="87">
        <v>27</v>
      </c>
      <c r="D185" s="87">
        <v>65</v>
      </c>
      <c r="E185" s="74">
        <f t="shared" si="11"/>
        <v>38</v>
      </c>
      <c r="F185" s="54">
        <f t="shared" si="13"/>
        <v>1.4074074074074074</v>
      </c>
      <c r="G185" s="103"/>
    </row>
    <row r="186" spans="2:7" ht="15" customHeight="1">
      <c r="B186" s="89" t="s">
        <v>135</v>
      </c>
      <c r="C186" s="87">
        <v>5</v>
      </c>
      <c r="D186" s="87">
        <v>6</v>
      </c>
      <c r="E186" s="74">
        <f t="shared" si="11"/>
        <v>1</v>
      </c>
      <c r="F186" s="54">
        <f t="shared" si="13"/>
        <v>0.2</v>
      </c>
      <c r="G186" s="103"/>
    </row>
    <row r="187" spans="2:7" ht="15" customHeight="1">
      <c r="B187" s="89" t="s">
        <v>212</v>
      </c>
      <c r="C187" s="87">
        <v>0</v>
      </c>
      <c r="D187" s="87">
        <v>5</v>
      </c>
      <c r="E187" s="74">
        <f t="shared" si="11"/>
        <v>5</v>
      </c>
      <c r="F187" s="54"/>
      <c r="G187" s="103"/>
    </row>
    <row r="188" spans="2:7" ht="15" customHeight="1">
      <c r="B188" s="19" t="s">
        <v>152</v>
      </c>
      <c r="C188" s="87">
        <v>413</v>
      </c>
      <c r="D188" s="87">
        <v>322</v>
      </c>
      <c r="E188" s="74">
        <f t="shared" si="11"/>
        <v>-91</v>
      </c>
      <c r="F188" s="54">
        <f t="shared" si="13"/>
        <v>-0.22033898305084745</v>
      </c>
      <c r="G188" s="103"/>
    </row>
    <row r="189" spans="2:7" ht="15" customHeight="1">
      <c r="B189" s="89" t="s">
        <v>137</v>
      </c>
      <c r="C189" s="87">
        <v>5</v>
      </c>
      <c r="D189" s="87">
        <v>4</v>
      </c>
      <c r="E189" s="74">
        <f t="shared" si="11"/>
        <v>-1</v>
      </c>
      <c r="F189" s="54">
        <f t="shared" si="13"/>
        <v>-0.2</v>
      </c>
      <c r="G189" s="103"/>
    </row>
    <row r="190" spans="2:7" ht="15" customHeight="1">
      <c r="B190" s="89" t="s">
        <v>213</v>
      </c>
      <c r="C190" s="87">
        <v>1</v>
      </c>
      <c r="D190" s="87">
        <v>2</v>
      </c>
      <c r="E190" s="74">
        <f t="shared" si="11"/>
        <v>1</v>
      </c>
      <c r="F190" s="54">
        <f t="shared" si="13"/>
        <v>1</v>
      </c>
      <c r="G190" s="103"/>
    </row>
    <row r="191" spans="2:7" ht="15" customHeight="1">
      <c r="B191" s="89" t="s">
        <v>214</v>
      </c>
      <c r="C191" s="87">
        <v>2</v>
      </c>
      <c r="D191" s="87">
        <v>4</v>
      </c>
      <c r="E191" s="74">
        <f t="shared" si="11"/>
        <v>2</v>
      </c>
      <c r="F191" s="54">
        <f t="shared" si="13"/>
        <v>1</v>
      </c>
      <c r="G191" s="103"/>
    </row>
    <row r="192" spans="2:7" ht="15" customHeight="1">
      <c r="B192" s="89" t="s">
        <v>138</v>
      </c>
      <c r="C192" s="87">
        <v>116</v>
      </c>
      <c r="D192" s="87">
        <v>534</v>
      </c>
      <c r="E192" s="74">
        <f t="shared" si="11"/>
        <v>418</v>
      </c>
      <c r="F192" s="54">
        <f>E192/C193</f>
        <v>32.15384615384615</v>
      </c>
      <c r="G192" s="103"/>
    </row>
    <row r="193" spans="2:7" ht="15" customHeight="1">
      <c r="B193" s="89" t="s">
        <v>139</v>
      </c>
      <c r="C193" s="87">
        <v>13</v>
      </c>
      <c r="D193" s="87">
        <v>26</v>
      </c>
      <c r="E193" s="74">
        <f t="shared" si="11"/>
        <v>13</v>
      </c>
      <c r="F193" s="54">
        <f>E193/C194</f>
        <v>6.5</v>
      </c>
      <c r="G193" s="103"/>
    </row>
    <row r="194" spans="2:7" ht="15" customHeight="1">
      <c r="B194" s="89" t="s">
        <v>215</v>
      </c>
      <c r="C194" s="87">
        <v>2</v>
      </c>
      <c r="D194" s="87">
        <v>6</v>
      </c>
      <c r="E194" s="74">
        <f t="shared" si="11"/>
        <v>4</v>
      </c>
      <c r="F194" s="54">
        <f aca="true" t="shared" si="14" ref="F194:F215">E194/C195</f>
        <v>2</v>
      </c>
      <c r="G194" s="103"/>
    </row>
    <row r="195" spans="2:7" ht="15" customHeight="1">
      <c r="B195" s="89" t="s">
        <v>140</v>
      </c>
      <c r="C195" s="87">
        <v>2</v>
      </c>
      <c r="D195" s="87">
        <v>0</v>
      </c>
      <c r="E195" s="74">
        <f t="shared" si="11"/>
        <v>-2</v>
      </c>
      <c r="F195" s="54">
        <f t="shared" si="14"/>
        <v>-0.006369426751592357</v>
      </c>
      <c r="G195" s="103"/>
    </row>
    <row r="196" spans="2:7" ht="15" customHeight="1">
      <c r="B196" s="52" t="s">
        <v>142</v>
      </c>
      <c r="C196" s="72">
        <f>SUM(C197:C203)</f>
        <v>314</v>
      </c>
      <c r="D196" s="72">
        <f>SUM(D197:D203)</f>
        <v>510</v>
      </c>
      <c r="E196" s="73">
        <f t="shared" si="11"/>
        <v>196</v>
      </c>
      <c r="F196" s="22">
        <f>E196/C196</f>
        <v>0.6242038216560509</v>
      </c>
      <c r="G196" s="103"/>
    </row>
    <row r="197" spans="2:7" ht="15" customHeight="1" hidden="1">
      <c r="B197" s="89" t="s">
        <v>216</v>
      </c>
      <c r="C197" s="90"/>
      <c r="D197" s="90"/>
      <c r="E197" s="74">
        <f t="shared" si="11"/>
        <v>0</v>
      </c>
      <c r="F197" s="54" t="e">
        <f t="shared" si="14"/>
        <v>#DIV/0!</v>
      </c>
      <c r="G197" s="103"/>
    </row>
    <row r="198" spans="2:7" ht="15" customHeight="1" hidden="1">
      <c r="B198" s="89" t="s">
        <v>217</v>
      </c>
      <c r="C198" s="90"/>
      <c r="D198" s="90"/>
      <c r="E198" s="74">
        <f t="shared" si="11"/>
        <v>0</v>
      </c>
      <c r="F198" s="54" t="e">
        <f t="shared" si="14"/>
        <v>#DIV/0!</v>
      </c>
      <c r="G198" s="103"/>
    </row>
    <row r="199" spans="2:7" ht="15" customHeight="1">
      <c r="B199" s="88" t="s">
        <v>216</v>
      </c>
      <c r="C199" s="87">
        <v>0</v>
      </c>
      <c r="D199" s="87">
        <v>1</v>
      </c>
      <c r="E199" s="74">
        <f t="shared" si="11"/>
        <v>1</v>
      </c>
      <c r="F199" s="54">
        <f t="shared" si="14"/>
        <v>1</v>
      </c>
      <c r="G199" s="103"/>
    </row>
    <row r="200" spans="2:7" ht="15" customHeight="1">
      <c r="B200" s="88" t="s">
        <v>217</v>
      </c>
      <c r="C200" s="87">
        <v>1</v>
      </c>
      <c r="D200" s="87">
        <v>0</v>
      </c>
      <c r="E200" s="74">
        <f aca="true" t="shared" si="15" ref="E200:E218">D200-C200</f>
        <v>-1</v>
      </c>
      <c r="F200" s="54">
        <f t="shared" si="14"/>
        <v>-0.25</v>
      </c>
      <c r="G200" s="103"/>
    </row>
    <row r="201" spans="2:7" ht="15" customHeight="1">
      <c r="B201" s="89" t="s">
        <v>218</v>
      </c>
      <c r="C201" s="87">
        <v>4</v>
      </c>
      <c r="D201" s="87">
        <v>5</v>
      </c>
      <c r="E201" s="74">
        <f t="shared" si="15"/>
        <v>1</v>
      </c>
      <c r="F201" s="54">
        <f t="shared" si="14"/>
        <v>0.003246753246753247</v>
      </c>
      <c r="G201" s="103"/>
    </row>
    <row r="202" spans="2:7" ht="15" customHeight="1">
      <c r="B202" s="89" t="s">
        <v>142</v>
      </c>
      <c r="C202" s="87">
        <v>308</v>
      </c>
      <c r="D202" s="87">
        <v>504</v>
      </c>
      <c r="E202" s="74">
        <f t="shared" si="15"/>
        <v>196</v>
      </c>
      <c r="F202" s="54">
        <f>E202/C202</f>
        <v>0.6363636363636364</v>
      </c>
      <c r="G202" s="104"/>
    </row>
    <row r="203" spans="2:7" ht="15" customHeight="1">
      <c r="B203" s="88" t="s">
        <v>233</v>
      </c>
      <c r="C203" s="87">
        <v>1</v>
      </c>
      <c r="D203" s="87">
        <v>0</v>
      </c>
      <c r="E203" s="74">
        <f t="shared" si="15"/>
        <v>-1</v>
      </c>
      <c r="F203" s="54">
        <f t="shared" si="14"/>
        <v>-0.004739336492890996</v>
      </c>
      <c r="G203" s="104"/>
    </row>
    <row r="204" spans="2:7" ht="12">
      <c r="B204" s="52" t="s">
        <v>143</v>
      </c>
      <c r="C204" s="72">
        <f>SUM(C205:C208)</f>
        <v>211</v>
      </c>
      <c r="D204" s="72">
        <f>SUM(D205:D208)</f>
        <v>322</v>
      </c>
      <c r="E204" s="73">
        <f t="shared" si="15"/>
        <v>111</v>
      </c>
      <c r="F204" s="22">
        <f t="shared" si="14"/>
        <v>4.269230769230769</v>
      </c>
      <c r="G204" s="103"/>
    </row>
    <row r="205" spans="2:7" ht="15" customHeight="1">
      <c r="B205" s="19" t="s">
        <v>144</v>
      </c>
      <c r="C205" s="87">
        <v>26</v>
      </c>
      <c r="D205" s="87">
        <v>30</v>
      </c>
      <c r="E205" s="74">
        <f t="shared" si="15"/>
        <v>4</v>
      </c>
      <c r="F205" s="54">
        <f t="shared" si="14"/>
        <v>0.02631578947368421</v>
      </c>
      <c r="G205" s="104"/>
    </row>
    <row r="206" spans="2:7" ht="15" customHeight="1">
      <c r="B206" s="19" t="s">
        <v>145</v>
      </c>
      <c r="C206" s="87">
        <v>152</v>
      </c>
      <c r="D206" s="87">
        <v>186</v>
      </c>
      <c r="E206" s="74">
        <f t="shared" si="15"/>
        <v>34</v>
      </c>
      <c r="F206" s="54">
        <f t="shared" si="14"/>
        <v>1.8888888888888888</v>
      </c>
      <c r="G206" s="103"/>
    </row>
    <row r="207" spans="2:7" ht="15" customHeight="1">
      <c r="B207" s="19" t="s">
        <v>146</v>
      </c>
      <c r="C207" s="87">
        <v>18</v>
      </c>
      <c r="D207" s="87">
        <v>32</v>
      </c>
      <c r="E207" s="74">
        <f t="shared" si="15"/>
        <v>14</v>
      </c>
      <c r="F207" s="54">
        <f t="shared" si="14"/>
        <v>0.9333333333333333</v>
      </c>
      <c r="G207" s="103"/>
    </row>
    <row r="208" spans="2:7" ht="15" customHeight="1">
      <c r="B208" s="19" t="s">
        <v>147</v>
      </c>
      <c r="C208" s="87">
        <v>15</v>
      </c>
      <c r="D208" s="87">
        <v>74</v>
      </c>
      <c r="E208" s="74">
        <f t="shared" si="15"/>
        <v>59</v>
      </c>
      <c r="F208" s="54">
        <f t="shared" si="14"/>
        <v>1.2553191489361701</v>
      </c>
      <c r="G208" s="103"/>
    </row>
    <row r="209" spans="2:7" ht="12">
      <c r="B209" s="52" t="s">
        <v>148</v>
      </c>
      <c r="C209" s="72">
        <f>SUM(C210:C215)</f>
        <v>47</v>
      </c>
      <c r="D209" s="72">
        <f>SUM(D210:D215)</f>
        <v>52</v>
      </c>
      <c r="E209" s="74">
        <f t="shared" si="15"/>
        <v>5</v>
      </c>
      <c r="F209" s="54">
        <f t="shared" si="14"/>
        <v>5</v>
      </c>
      <c r="G209" s="103"/>
    </row>
    <row r="210" spans="2:7" ht="12">
      <c r="B210" s="89" t="s">
        <v>219</v>
      </c>
      <c r="C210" s="87">
        <v>1</v>
      </c>
      <c r="D210" s="87">
        <v>2</v>
      </c>
      <c r="E210" s="74">
        <f t="shared" si="15"/>
        <v>1</v>
      </c>
      <c r="F210" s="54">
        <f t="shared" si="14"/>
        <v>0.03225806451612903</v>
      </c>
      <c r="G210" s="104"/>
    </row>
    <row r="211" spans="2:7" ht="12">
      <c r="B211" s="89" t="s">
        <v>150</v>
      </c>
      <c r="C211" s="87">
        <v>31</v>
      </c>
      <c r="D211" s="87">
        <v>38</v>
      </c>
      <c r="E211" s="74">
        <f t="shared" si="15"/>
        <v>7</v>
      </c>
      <c r="F211" s="54">
        <f t="shared" si="14"/>
        <v>7</v>
      </c>
      <c r="G211" s="104"/>
    </row>
    <row r="212" spans="2:7" ht="12">
      <c r="B212" s="89" t="s">
        <v>220</v>
      </c>
      <c r="C212" s="87">
        <v>1</v>
      </c>
      <c r="D212" s="87">
        <v>0</v>
      </c>
      <c r="E212" s="74">
        <f t="shared" si="15"/>
        <v>-1</v>
      </c>
      <c r="F212" s="54">
        <f t="shared" si="14"/>
        <v>-1</v>
      </c>
      <c r="G212" s="104"/>
    </row>
    <row r="213" spans="2:7" ht="12">
      <c r="B213" s="89" t="s">
        <v>239</v>
      </c>
      <c r="C213" s="87">
        <v>1</v>
      </c>
      <c r="D213" s="87">
        <v>0</v>
      </c>
      <c r="E213" s="74">
        <f t="shared" si="15"/>
        <v>-1</v>
      </c>
      <c r="F213" s="54">
        <f t="shared" si="14"/>
        <v>-0.16666666666666666</v>
      </c>
      <c r="G213" s="104"/>
    </row>
    <row r="214" spans="2:7" ht="12">
      <c r="B214" s="89" t="s">
        <v>221</v>
      </c>
      <c r="C214" s="87">
        <v>6</v>
      </c>
      <c r="D214" s="87">
        <v>8</v>
      </c>
      <c r="E214" s="74">
        <f t="shared" si="15"/>
        <v>2</v>
      </c>
      <c r="F214" s="54">
        <f t="shared" si="14"/>
        <v>0.2857142857142857</v>
      </c>
      <c r="G214" s="104"/>
    </row>
    <row r="215" spans="2:7" ht="12">
      <c r="B215" s="89" t="s">
        <v>149</v>
      </c>
      <c r="C215" s="87">
        <v>7</v>
      </c>
      <c r="D215" s="87">
        <v>4</v>
      </c>
      <c r="E215" s="74">
        <f t="shared" si="15"/>
        <v>-3</v>
      </c>
      <c r="F215" s="54">
        <f t="shared" si="14"/>
        <v>-0.0032967032967032967</v>
      </c>
      <c r="G215" s="103"/>
    </row>
    <row r="216" spans="2:7" ht="12">
      <c r="B216" s="94" t="s">
        <v>230</v>
      </c>
      <c r="C216" s="95">
        <f>SUM(C217:C218)</f>
        <v>910</v>
      </c>
      <c r="D216" s="95">
        <f>SUM(D217:D218)</f>
        <v>10904</v>
      </c>
      <c r="E216" s="76">
        <f t="shared" si="15"/>
        <v>9994</v>
      </c>
      <c r="F216" s="23">
        <f>E216/C216</f>
        <v>10.982417582417582</v>
      </c>
      <c r="G216" s="103"/>
    </row>
    <row r="217" spans="2:7" ht="12">
      <c r="B217" s="19" t="s">
        <v>153</v>
      </c>
      <c r="C217" s="90">
        <v>565</v>
      </c>
      <c r="D217" s="90">
        <v>10451</v>
      </c>
      <c r="E217" s="74">
        <f t="shared" si="15"/>
        <v>9886</v>
      </c>
      <c r="F217" s="54">
        <f>E217/C217</f>
        <v>17.497345132743362</v>
      </c>
      <c r="G217" s="103"/>
    </row>
    <row r="218" spans="2:7" ht="12.75" thickBot="1">
      <c r="B218" s="20" t="s">
        <v>151</v>
      </c>
      <c r="C218" s="96">
        <v>345</v>
      </c>
      <c r="D218" s="96">
        <v>453</v>
      </c>
      <c r="E218" s="77">
        <f t="shared" si="15"/>
        <v>108</v>
      </c>
      <c r="F218" s="56">
        <f>E218/C218</f>
        <v>0.3130434782608696</v>
      </c>
      <c r="G218" s="103"/>
    </row>
    <row r="219" ht="15" customHeight="1">
      <c r="F219" s="103"/>
    </row>
    <row r="221" ht="15" customHeight="1" thickBot="1"/>
    <row r="222" spans="2:6" ht="45" customHeight="1">
      <c r="B222" s="37" t="s">
        <v>0</v>
      </c>
      <c r="C222" s="47" t="s">
        <v>244</v>
      </c>
      <c r="D222" s="47" t="s">
        <v>243</v>
      </c>
      <c r="E222" s="48" t="s">
        <v>1</v>
      </c>
      <c r="F222" s="49" t="s">
        <v>2</v>
      </c>
    </row>
    <row r="223" spans="2:7" ht="15" customHeight="1">
      <c r="B223" s="18" t="s">
        <v>3</v>
      </c>
      <c r="C223" s="17">
        <f>SUM(C224:C234)</f>
        <v>896338</v>
      </c>
      <c r="D223" s="17">
        <f>SUM(D224:D234)</f>
        <v>1187367</v>
      </c>
      <c r="E223" s="17">
        <f aca="true" t="shared" si="16" ref="E223:E234">D223-C223</f>
        <v>291029</v>
      </c>
      <c r="F223" s="97">
        <f aca="true" t="shared" si="17" ref="F223:F234">E223/C223</f>
        <v>0.32468666953760744</v>
      </c>
      <c r="G223" s="103">
        <v>122680</v>
      </c>
    </row>
    <row r="224" spans="2:7" ht="12">
      <c r="B224" s="19" t="s">
        <v>159</v>
      </c>
      <c r="C224" s="107">
        <v>335290</v>
      </c>
      <c r="D224" s="107">
        <v>408109</v>
      </c>
      <c r="E224" s="16">
        <f t="shared" si="16"/>
        <v>72819</v>
      </c>
      <c r="F224" s="98">
        <f t="shared" si="17"/>
        <v>0.21718214083330847</v>
      </c>
      <c r="G224" s="103">
        <v>689</v>
      </c>
    </row>
    <row r="225" spans="2:7" ht="15" customHeight="1">
      <c r="B225" s="19" t="s">
        <v>154</v>
      </c>
      <c r="C225" s="107">
        <v>375700</v>
      </c>
      <c r="D225" s="107">
        <v>483317</v>
      </c>
      <c r="E225" s="16">
        <f t="shared" si="16"/>
        <v>107617</v>
      </c>
      <c r="F225" s="98">
        <f t="shared" si="17"/>
        <v>0.28644397125365983</v>
      </c>
      <c r="G225" s="103">
        <v>218</v>
      </c>
    </row>
    <row r="226" spans="2:7" ht="12">
      <c r="B226" s="19" t="s">
        <v>155</v>
      </c>
      <c r="C226" s="107">
        <v>2701</v>
      </c>
      <c r="D226" s="107">
        <v>3945</v>
      </c>
      <c r="E226" s="16">
        <f t="shared" si="16"/>
        <v>1244</v>
      </c>
      <c r="F226" s="98">
        <f t="shared" si="17"/>
        <v>0.4605701592002962</v>
      </c>
      <c r="G226" s="103">
        <v>536</v>
      </c>
    </row>
    <row r="227" spans="2:7" ht="15" customHeight="1">
      <c r="B227" s="19" t="s">
        <v>163</v>
      </c>
      <c r="C227" s="107">
        <v>13108</v>
      </c>
      <c r="D227" s="107">
        <v>8273</v>
      </c>
      <c r="E227" s="16">
        <f t="shared" si="16"/>
        <v>-4835</v>
      </c>
      <c r="F227" s="98">
        <f t="shared" si="17"/>
        <v>-0.36885871223680194</v>
      </c>
      <c r="G227" s="103">
        <v>44857</v>
      </c>
    </row>
    <row r="228" spans="2:7" ht="12">
      <c r="B228" s="19" t="s">
        <v>164</v>
      </c>
      <c r="C228" s="107">
        <v>1856</v>
      </c>
      <c r="D228" s="107">
        <v>1518</v>
      </c>
      <c r="E228" s="16">
        <f t="shared" si="16"/>
        <v>-338</v>
      </c>
      <c r="F228" s="98">
        <f t="shared" si="17"/>
        <v>-0.18211206896551724</v>
      </c>
      <c r="G228" s="103">
        <v>103504</v>
      </c>
    </row>
    <row r="229" spans="2:7" ht="15" customHeight="1">
      <c r="B229" s="19" t="s">
        <v>157</v>
      </c>
      <c r="C229" s="107">
        <v>1463</v>
      </c>
      <c r="D229" s="107">
        <v>2260</v>
      </c>
      <c r="E229" s="16">
        <f t="shared" si="16"/>
        <v>797</v>
      </c>
      <c r="F229" s="98">
        <f t="shared" si="17"/>
        <v>0.544771018455229</v>
      </c>
      <c r="G229" s="103">
        <v>138</v>
      </c>
    </row>
    <row r="230" spans="2:7" ht="15" customHeight="1">
      <c r="B230" s="19" t="s">
        <v>158</v>
      </c>
      <c r="C230" s="107">
        <v>131730</v>
      </c>
      <c r="D230" s="107">
        <v>237950</v>
      </c>
      <c r="E230" s="16">
        <f t="shared" si="16"/>
        <v>106220</v>
      </c>
      <c r="F230" s="98">
        <f t="shared" si="17"/>
        <v>0.8063463144310332</v>
      </c>
      <c r="G230" s="103">
        <v>898</v>
      </c>
    </row>
    <row r="231" spans="2:7" ht="15" customHeight="1">
      <c r="B231" s="19" t="s">
        <v>160</v>
      </c>
      <c r="C231" s="107">
        <v>272</v>
      </c>
      <c r="D231" s="107">
        <v>376</v>
      </c>
      <c r="E231" s="16">
        <f t="shared" si="16"/>
        <v>104</v>
      </c>
      <c r="F231" s="98">
        <f t="shared" si="17"/>
        <v>0.38235294117647056</v>
      </c>
      <c r="G231" s="103">
        <v>9382</v>
      </c>
    </row>
    <row r="232" spans="2:7" ht="15" customHeight="1">
      <c r="B232" s="53" t="s">
        <v>156</v>
      </c>
      <c r="C232" s="107">
        <v>782</v>
      </c>
      <c r="D232" s="107">
        <v>1265</v>
      </c>
      <c r="E232" s="16">
        <f t="shared" si="16"/>
        <v>483</v>
      </c>
      <c r="F232" s="98">
        <f t="shared" si="17"/>
        <v>0.6176470588235294</v>
      </c>
      <c r="G232" s="103">
        <v>3865</v>
      </c>
    </row>
    <row r="233" spans="2:7" ht="15" customHeight="1">
      <c r="B233" s="19" t="s">
        <v>162</v>
      </c>
      <c r="C233" s="107">
        <v>30743</v>
      </c>
      <c r="D233" s="107">
        <v>37260</v>
      </c>
      <c r="E233" s="16">
        <f t="shared" si="16"/>
        <v>6517</v>
      </c>
      <c r="F233" s="98">
        <f t="shared" si="17"/>
        <v>0.2119832156913769</v>
      </c>
      <c r="G233" s="103">
        <v>510</v>
      </c>
    </row>
    <row r="234" spans="2:6" ht="15" customHeight="1" thickBot="1">
      <c r="B234" s="20" t="s">
        <v>161</v>
      </c>
      <c r="C234" s="108">
        <v>2693</v>
      </c>
      <c r="D234" s="108">
        <v>3094</v>
      </c>
      <c r="E234" s="21">
        <f t="shared" si="16"/>
        <v>401</v>
      </c>
      <c r="F234" s="99">
        <f t="shared" si="17"/>
        <v>0.14890456739695507</v>
      </c>
    </row>
    <row r="236" spans="2:7" ht="15" customHeight="1">
      <c r="B236" s="109" t="s">
        <v>167</v>
      </c>
      <c r="C236" s="110"/>
      <c r="D236" s="110"/>
      <c r="E236" s="110"/>
      <c r="F236" s="110"/>
      <c r="G236" s="110"/>
    </row>
  </sheetData>
  <sheetProtection/>
  <mergeCells count="2">
    <mergeCell ref="A1:H1"/>
    <mergeCell ref="B236:G23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2"/>
  <sheetViews>
    <sheetView zoomScalePageLayoutView="0" workbookViewId="0" topLeftCell="A1">
      <selection activeCell="J21" sqref="J21"/>
    </sheetView>
  </sheetViews>
  <sheetFormatPr defaultColWidth="9.140625" defaultRowHeight="15" customHeight="1"/>
  <cols>
    <col min="1" max="1" width="9.140625" style="0" customWidth="1"/>
    <col min="2" max="2" width="6.7109375" style="0" customWidth="1"/>
    <col min="3" max="3" width="21.140625" style="0" customWidth="1"/>
    <col min="4" max="4" width="11.7109375" style="0" customWidth="1"/>
    <col min="5" max="5" width="14.8515625" style="0" customWidth="1"/>
    <col min="6" max="6" width="11.421875" style="0" customWidth="1"/>
    <col min="7" max="7" width="11.28125" style="0" customWidth="1"/>
    <col min="8" max="11" width="9.140625" style="0" customWidth="1"/>
    <col min="12" max="12" width="23.00390625" style="0" customWidth="1"/>
    <col min="13" max="14" width="9.140625" style="0" customWidth="1"/>
  </cols>
  <sheetData>
    <row r="3" ht="15" customHeight="1">
      <c r="C3" s="2" t="s">
        <v>166</v>
      </c>
    </row>
    <row r="4" spans="2:14" ht="15" customHeight="1" thickBot="1">
      <c r="B4" s="3"/>
      <c r="C4" s="3"/>
      <c r="D4" s="3"/>
      <c r="E4" s="3"/>
      <c r="F4" s="3"/>
      <c r="G4" s="3"/>
      <c r="M4" s="3"/>
      <c r="N4" s="3"/>
    </row>
    <row r="5" spans="1:15" ht="38.25" customHeight="1">
      <c r="A5" s="3"/>
      <c r="B5" s="60"/>
      <c r="C5" s="61" t="s">
        <v>0</v>
      </c>
      <c r="D5" s="61" t="s">
        <v>242</v>
      </c>
      <c r="E5" s="61" t="s">
        <v>240</v>
      </c>
      <c r="F5" s="61" t="s">
        <v>241</v>
      </c>
      <c r="G5" s="62" t="s">
        <v>2</v>
      </c>
      <c r="H5" s="3"/>
      <c r="L5" s="5"/>
      <c r="M5" s="4"/>
      <c r="N5" s="4"/>
      <c r="O5" s="5"/>
    </row>
    <row r="6" spans="1:15" ht="15" customHeight="1">
      <c r="A6" s="3"/>
      <c r="B6" s="63">
        <v>1</v>
      </c>
      <c r="C6" s="57" t="s">
        <v>51</v>
      </c>
      <c r="D6" s="57">
        <v>391937</v>
      </c>
      <c r="E6" s="59">
        <v>810698</v>
      </c>
      <c r="F6" s="64">
        <f aca="true" t="shared" si="0" ref="F6:F20">E6-D6</f>
        <v>418761</v>
      </c>
      <c r="G6" s="65">
        <f aca="true" t="shared" si="1" ref="G6:G20">F6/D6</f>
        <v>1.0684395706452823</v>
      </c>
      <c r="H6" s="3"/>
      <c r="I6" s="5"/>
      <c r="L6" s="5"/>
      <c r="M6" s="4"/>
      <c r="N6" s="4"/>
      <c r="O6" s="5"/>
    </row>
    <row r="7" spans="1:15" ht="15" customHeight="1">
      <c r="A7" s="3"/>
      <c r="B7" s="63">
        <v>2</v>
      </c>
      <c r="C7" s="57" t="s">
        <v>154</v>
      </c>
      <c r="D7" s="57">
        <v>375700</v>
      </c>
      <c r="E7" s="59">
        <v>483317</v>
      </c>
      <c r="F7" s="64">
        <f t="shared" si="0"/>
        <v>107617</v>
      </c>
      <c r="G7" s="65">
        <f t="shared" si="1"/>
        <v>0.28644397125365983</v>
      </c>
      <c r="H7" s="3"/>
      <c r="I7" s="5"/>
      <c r="L7" s="5"/>
      <c r="M7" s="4"/>
      <c r="N7" s="4"/>
      <c r="O7" s="5"/>
    </row>
    <row r="8" spans="1:15" ht="15" customHeight="1">
      <c r="A8" s="3"/>
      <c r="B8" s="63">
        <v>3</v>
      </c>
      <c r="C8" s="57" t="s">
        <v>159</v>
      </c>
      <c r="D8" s="57">
        <v>335290</v>
      </c>
      <c r="E8" s="59">
        <v>408109</v>
      </c>
      <c r="F8" s="64">
        <f t="shared" si="0"/>
        <v>72819</v>
      </c>
      <c r="G8" s="65">
        <f t="shared" si="1"/>
        <v>0.21718214083330847</v>
      </c>
      <c r="H8" s="3"/>
      <c r="L8" s="5"/>
      <c r="M8" s="4"/>
      <c r="N8" s="4"/>
      <c r="O8" s="5"/>
    </row>
    <row r="9" spans="1:15" ht="12.75">
      <c r="A9" s="3"/>
      <c r="B9" s="63">
        <v>4</v>
      </c>
      <c r="C9" s="57" t="s">
        <v>158</v>
      </c>
      <c r="D9" s="57">
        <v>131730</v>
      </c>
      <c r="E9" s="59">
        <v>237950</v>
      </c>
      <c r="F9" s="64">
        <f t="shared" si="0"/>
        <v>106220</v>
      </c>
      <c r="G9" s="65">
        <f t="shared" si="1"/>
        <v>0.8063463144310332</v>
      </c>
      <c r="H9" s="3"/>
      <c r="L9" s="5"/>
      <c r="M9" s="4"/>
      <c r="N9" s="4"/>
      <c r="O9" s="5"/>
    </row>
    <row r="10" spans="1:15" ht="15" customHeight="1">
      <c r="A10" s="3"/>
      <c r="B10" s="63">
        <v>5</v>
      </c>
      <c r="C10" s="57" t="s">
        <v>119</v>
      </c>
      <c r="D10" s="57">
        <v>26215</v>
      </c>
      <c r="E10" s="59">
        <v>45804</v>
      </c>
      <c r="F10" s="64">
        <f t="shared" si="0"/>
        <v>19589</v>
      </c>
      <c r="G10" s="65">
        <f t="shared" si="1"/>
        <v>0.7472439443066946</v>
      </c>
      <c r="H10" s="3"/>
      <c r="L10" s="5"/>
      <c r="M10" s="4"/>
      <c r="N10" s="4"/>
      <c r="O10" s="5"/>
    </row>
    <row r="11" spans="1:15" ht="15" customHeight="1">
      <c r="A11" s="3"/>
      <c r="B11" s="63">
        <v>6</v>
      </c>
      <c r="C11" s="57" t="s">
        <v>162</v>
      </c>
      <c r="D11" s="57">
        <v>30743</v>
      </c>
      <c r="E11" s="59">
        <v>37260</v>
      </c>
      <c r="F11" s="64">
        <f t="shared" si="0"/>
        <v>6517</v>
      </c>
      <c r="G11" s="65">
        <f t="shared" si="1"/>
        <v>0.2119832156913769</v>
      </c>
      <c r="H11" s="3"/>
      <c r="L11" s="5"/>
      <c r="M11" s="4"/>
      <c r="N11" s="4"/>
      <c r="O11" s="5"/>
    </row>
    <row r="12" spans="1:15" ht="12.75">
      <c r="A12" s="3"/>
      <c r="B12" s="63">
        <v>7</v>
      </c>
      <c r="C12" s="57" t="s">
        <v>168</v>
      </c>
      <c r="D12" s="57">
        <v>13535</v>
      </c>
      <c r="E12" s="59">
        <v>16401</v>
      </c>
      <c r="F12" s="64">
        <f t="shared" si="0"/>
        <v>2866</v>
      </c>
      <c r="G12" s="65">
        <f t="shared" si="1"/>
        <v>0.21174732175840413</v>
      </c>
      <c r="H12" s="3"/>
      <c r="L12" s="5"/>
      <c r="M12" s="4"/>
      <c r="N12" s="4"/>
      <c r="O12" s="5"/>
    </row>
    <row r="13" spans="1:15" ht="15" customHeight="1">
      <c r="A13" s="3"/>
      <c r="B13" s="63">
        <v>8</v>
      </c>
      <c r="C13" s="57" t="s">
        <v>52</v>
      </c>
      <c r="D13" s="57">
        <v>12984</v>
      </c>
      <c r="E13" s="59">
        <v>16401</v>
      </c>
      <c r="F13" s="64">
        <f t="shared" si="0"/>
        <v>3417</v>
      </c>
      <c r="G13" s="65">
        <f t="shared" si="1"/>
        <v>0.26317005545286504</v>
      </c>
      <c r="H13" s="3"/>
      <c r="L13" s="5"/>
      <c r="M13" s="4"/>
      <c r="N13" s="4"/>
      <c r="O13" s="5"/>
    </row>
    <row r="14" spans="1:15" ht="12.75">
      <c r="A14" s="3"/>
      <c r="B14" s="63">
        <v>9</v>
      </c>
      <c r="C14" s="57" t="s">
        <v>44</v>
      </c>
      <c r="D14" s="57">
        <v>11900</v>
      </c>
      <c r="E14" s="59">
        <v>14459</v>
      </c>
      <c r="F14" s="64">
        <f t="shared" si="0"/>
        <v>2559</v>
      </c>
      <c r="G14" s="65">
        <f t="shared" si="1"/>
        <v>0.2150420168067227</v>
      </c>
      <c r="H14" s="3"/>
      <c r="L14" s="5"/>
      <c r="M14" s="4"/>
      <c r="N14" s="4"/>
      <c r="O14" s="5"/>
    </row>
    <row r="15" spans="1:15" ht="15" customHeight="1">
      <c r="A15" s="3"/>
      <c r="B15" s="63">
        <v>10</v>
      </c>
      <c r="C15" s="57" t="s">
        <v>36</v>
      </c>
      <c r="D15" s="57">
        <v>8685</v>
      </c>
      <c r="E15" s="59">
        <v>9775</v>
      </c>
      <c r="F15" s="64">
        <f t="shared" si="0"/>
        <v>1090</v>
      </c>
      <c r="G15" s="65">
        <f t="shared" si="1"/>
        <v>0.12550374208405296</v>
      </c>
      <c r="H15" s="3"/>
      <c r="L15" s="5"/>
      <c r="M15" s="4"/>
      <c r="N15" s="4"/>
      <c r="O15" s="5"/>
    </row>
    <row r="16" spans="1:15" ht="12.75">
      <c r="A16" s="3"/>
      <c r="B16" s="63">
        <v>11</v>
      </c>
      <c r="C16" s="57" t="s">
        <v>11</v>
      </c>
      <c r="D16" s="57">
        <v>5962</v>
      </c>
      <c r="E16" s="59">
        <v>9394</v>
      </c>
      <c r="F16" s="64">
        <f t="shared" si="0"/>
        <v>3432</v>
      </c>
      <c r="G16" s="65">
        <f t="shared" si="1"/>
        <v>0.5756457564575646</v>
      </c>
      <c r="H16" s="3"/>
      <c r="L16" s="5"/>
      <c r="M16" s="4"/>
      <c r="N16" s="4"/>
      <c r="O16" s="5"/>
    </row>
    <row r="17" spans="1:15" ht="12.75">
      <c r="A17" s="3"/>
      <c r="B17" s="63">
        <v>12</v>
      </c>
      <c r="C17" s="57" t="s">
        <v>163</v>
      </c>
      <c r="D17" s="57">
        <v>13108</v>
      </c>
      <c r="E17" s="59">
        <v>8273</v>
      </c>
      <c r="F17" s="64">
        <f t="shared" si="0"/>
        <v>-4835</v>
      </c>
      <c r="G17" s="65">
        <f t="shared" si="1"/>
        <v>-0.36885871223680194</v>
      </c>
      <c r="H17" s="3"/>
      <c r="L17" s="5"/>
      <c r="M17" s="4"/>
      <c r="N17" s="4"/>
      <c r="O17" s="5"/>
    </row>
    <row r="18" spans="1:15" ht="15" customHeight="1">
      <c r="A18" s="3"/>
      <c r="B18" s="63">
        <v>13</v>
      </c>
      <c r="C18" s="57" t="s">
        <v>235</v>
      </c>
      <c r="D18" s="57">
        <v>6747</v>
      </c>
      <c r="E18" s="59">
        <v>7968</v>
      </c>
      <c r="F18" s="64">
        <f t="shared" si="0"/>
        <v>1221</v>
      </c>
      <c r="G18" s="65">
        <f t="shared" si="1"/>
        <v>0.1809693196976434</v>
      </c>
      <c r="H18" s="3"/>
      <c r="L18" s="5"/>
      <c r="M18" s="3"/>
      <c r="N18" s="3"/>
      <c r="O18" s="5"/>
    </row>
    <row r="19" spans="2:7" ht="15" customHeight="1">
      <c r="B19" s="63">
        <v>14</v>
      </c>
      <c r="C19" s="57" t="s">
        <v>49</v>
      </c>
      <c r="D19" s="57">
        <v>5860</v>
      </c>
      <c r="E19" s="59">
        <v>6459</v>
      </c>
      <c r="F19" s="64">
        <f t="shared" si="0"/>
        <v>599</v>
      </c>
      <c r="G19" s="65">
        <f t="shared" si="1"/>
        <v>0.1022184300341297</v>
      </c>
    </row>
    <row r="20" spans="2:7" ht="15" customHeight="1" thickBot="1">
      <c r="B20" s="66">
        <v>15</v>
      </c>
      <c r="C20" s="58" t="s">
        <v>47</v>
      </c>
      <c r="D20" s="58">
        <v>3463</v>
      </c>
      <c r="E20" s="67">
        <v>4012</v>
      </c>
      <c r="F20" s="68">
        <f t="shared" si="0"/>
        <v>549</v>
      </c>
      <c r="G20" s="69">
        <f t="shared" si="1"/>
        <v>0.15853306381749926</v>
      </c>
    </row>
    <row r="22" ht="15" customHeight="1">
      <c r="B22" s="1" t="s">
        <v>167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I16" sqref="I16"/>
    </sheetView>
  </sheetViews>
  <sheetFormatPr defaultColWidth="9.140625" defaultRowHeight="15" customHeight="1"/>
  <cols>
    <col min="1" max="1" width="9.140625" style="0" customWidth="1"/>
    <col min="2" max="2" width="18.421875" style="0" customWidth="1"/>
    <col min="3" max="3" width="9.140625" style="0" customWidth="1"/>
    <col min="4" max="4" width="10.8515625" style="0" customWidth="1"/>
    <col min="5" max="5" width="11.7109375" style="0" customWidth="1"/>
    <col min="6" max="6" width="12.140625" style="0" customWidth="1"/>
  </cols>
  <sheetData>
    <row r="2" spans="2:5" ht="15" customHeight="1">
      <c r="B2" s="80" t="s">
        <v>177</v>
      </c>
      <c r="C2" s="81"/>
      <c r="D2" s="81"/>
      <c r="E2" s="81"/>
    </row>
    <row r="3" spans="2:6" ht="15" customHeight="1" thickBot="1">
      <c r="B3" s="3"/>
      <c r="C3" s="3"/>
      <c r="D3" s="3"/>
      <c r="E3" s="3"/>
      <c r="F3" s="3"/>
    </row>
    <row r="4" spans="1:6" ht="34.5" customHeight="1">
      <c r="A4" s="3"/>
      <c r="B4" s="37" t="s">
        <v>169</v>
      </c>
      <c r="C4" s="47" t="s">
        <v>244</v>
      </c>
      <c r="D4" s="47" t="s">
        <v>245</v>
      </c>
      <c r="E4" s="48" t="s">
        <v>1</v>
      </c>
      <c r="F4" s="49" t="s">
        <v>2</v>
      </c>
    </row>
    <row r="5" spans="1:6" ht="15" customHeight="1">
      <c r="A5" s="3"/>
      <c r="B5" s="38" t="s">
        <v>3</v>
      </c>
      <c r="C5" s="39">
        <f>'7 months'!C4</f>
        <v>1438596</v>
      </c>
      <c r="D5" s="39">
        <f>'7 months'!D4</f>
        <v>2211201</v>
      </c>
      <c r="E5" s="39">
        <f aca="true" t="shared" si="0" ref="E5:E11">D5-C5</f>
        <v>772605</v>
      </c>
      <c r="F5" s="40">
        <f aca="true" t="shared" si="1" ref="F5:F11">E5/C5</f>
        <v>0.5370548785065439</v>
      </c>
    </row>
    <row r="6" spans="1:6" ht="15" customHeight="1">
      <c r="A6" s="3"/>
      <c r="B6" s="25" t="s">
        <v>16</v>
      </c>
      <c r="C6" s="41">
        <f>'7 months'!C17</f>
        <v>896338</v>
      </c>
      <c r="D6" s="41">
        <f>'7 months'!D17</f>
        <v>1187367</v>
      </c>
      <c r="E6" s="42">
        <f t="shared" si="0"/>
        <v>291029</v>
      </c>
      <c r="F6" s="43">
        <f t="shared" si="1"/>
        <v>0.32468666953760744</v>
      </c>
    </row>
    <row r="7" spans="1:6" ht="12.75">
      <c r="A7" s="3"/>
      <c r="B7" s="25" t="s">
        <v>4</v>
      </c>
      <c r="C7" s="41">
        <f>'7 months'!C6</f>
        <v>480758</v>
      </c>
      <c r="D7" s="41">
        <f>'7 months'!D6</f>
        <v>920704</v>
      </c>
      <c r="E7" s="42">
        <f t="shared" si="0"/>
        <v>439946</v>
      </c>
      <c r="F7" s="43">
        <f t="shared" si="1"/>
        <v>0.9151090569475703</v>
      </c>
    </row>
    <row r="8" spans="1:6" ht="15" customHeight="1">
      <c r="A8" s="3"/>
      <c r="B8" s="25" t="s">
        <v>170</v>
      </c>
      <c r="C8" s="41">
        <f>'7 months'!C56</f>
        <v>16189</v>
      </c>
      <c r="D8" s="41">
        <f>'7 months'!D56</f>
        <v>19315</v>
      </c>
      <c r="E8" s="42">
        <f t="shared" si="0"/>
        <v>3126</v>
      </c>
      <c r="F8" s="43">
        <f t="shared" si="1"/>
        <v>0.19309407622459696</v>
      </c>
    </row>
    <row r="9" spans="1:6" ht="12.75">
      <c r="A9" s="3"/>
      <c r="B9" s="25" t="s">
        <v>82</v>
      </c>
      <c r="C9" s="41">
        <f>'7 months'!C101</f>
        <v>39493</v>
      </c>
      <c r="D9" s="41">
        <f>'7 months'!D101</f>
        <v>63471</v>
      </c>
      <c r="E9" s="42">
        <f t="shared" si="0"/>
        <v>23978</v>
      </c>
      <c r="F9" s="43">
        <f t="shared" si="1"/>
        <v>0.6071455701010305</v>
      </c>
    </row>
    <row r="10" spans="1:6" ht="15" customHeight="1">
      <c r="A10" s="3"/>
      <c r="B10" s="25" t="s">
        <v>123</v>
      </c>
      <c r="C10" s="41">
        <f>'7 months'!C159</f>
        <v>2321</v>
      </c>
      <c r="D10" s="41">
        <f>'7 months'!D159</f>
        <v>3726</v>
      </c>
      <c r="E10" s="42">
        <f t="shared" si="0"/>
        <v>1405</v>
      </c>
      <c r="F10" s="43">
        <f t="shared" si="1"/>
        <v>0.6053425247738043</v>
      </c>
    </row>
    <row r="11" spans="1:6" ht="15" customHeight="1" thickBot="1">
      <c r="A11" s="3"/>
      <c r="B11" s="26" t="s">
        <v>100</v>
      </c>
      <c r="C11" s="44">
        <f>'7 months'!C144</f>
        <v>2587</v>
      </c>
      <c r="D11" s="44">
        <f>'7 months'!D144</f>
        <v>5714</v>
      </c>
      <c r="E11" s="45">
        <f t="shared" si="0"/>
        <v>3127</v>
      </c>
      <c r="F11" s="46">
        <f t="shared" si="1"/>
        <v>1.20873598763046</v>
      </c>
    </row>
    <row r="12" spans="2:6" ht="15" customHeight="1">
      <c r="B12" s="3"/>
      <c r="C12" s="3"/>
      <c r="D12" s="3"/>
      <c r="E12" s="3"/>
      <c r="F12" s="3"/>
    </row>
    <row r="15" ht="15" customHeight="1">
      <c r="B15" s="1" t="s">
        <v>167</v>
      </c>
    </row>
    <row r="22" spans="4:8" ht="15" customHeight="1">
      <c r="D22" s="10"/>
      <c r="E22" s="11"/>
      <c r="F22" s="11"/>
      <c r="G22" s="12"/>
      <c r="H22" s="13"/>
    </row>
  </sheetData>
  <sheetProtection/>
  <mergeCells count="1">
    <mergeCell ref="B2:E2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9" sqref="E9"/>
    </sheetView>
  </sheetViews>
  <sheetFormatPr defaultColWidth="9.140625" defaultRowHeight="15" customHeight="1"/>
  <cols>
    <col min="1" max="1" width="9.140625" style="0" customWidth="1"/>
    <col min="2" max="2" width="15.28125" style="0" customWidth="1"/>
    <col min="3" max="3" width="12.140625" style="0" customWidth="1"/>
    <col min="4" max="4" width="13.00390625" style="0" customWidth="1"/>
    <col min="5" max="5" width="11.8515625" style="0" customWidth="1"/>
    <col min="6" max="6" width="12.7109375" style="0" customWidth="1"/>
    <col min="7" max="7" width="9.140625" style="0" customWidth="1"/>
  </cols>
  <sheetData>
    <row r="1" spans="1:7" ht="15" customHeight="1">
      <c r="A1" s="82" t="s">
        <v>176</v>
      </c>
      <c r="B1" s="83"/>
      <c r="C1" s="83"/>
      <c r="D1" s="83"/>
      <c r="E1" s="83"/>
      <c r="F1" s="83"/>
      <c r="G1" s="83"/>
    </row>
    <row r="2" spans="2:6" ht="15" customHeight="1" thickBot="1">
      <c r="B2" s="3"/>
      <c r="C2" s="3"/>
      <c r="D2" s="3"/>
      <c r="E2" s="3"/>
      <c r="F2" s="3"/>
    </row>
    <row r="3" spans="1:7" ht="37.5" customHeight="1">
      <c r="A3" s="3"/>
      <c r="B3" s="24" t="s">
        <v>171</v>
      </c>
      <c r="C3" s="32" t="s">
        <v>244</v>
      </c>
      <c r="D3" s="32" t="s">
        <v>243</v>
      </c>
      <c r="E3" s="33" t="s">
        <v>2</v>
      </c>
      <c r="F3" s="27" t="s">
        <v>179</v>
      </c>
      <c r="G3" s="3"/>
    </row>
    <row r="4" spans="1:7" ht="12.75">
      <c r="A4" s="3"/>
      <c r="B4" s="19" t="s">
        <v>172</v>
      </c>
      <c r="C4" s="34">
        <v>272938</v>
      </c>
      <c r="D4" s="34">
        <v>446162</v>
      </c>
      <c r="E4" s="28">
        <f>(D4-C4)/C4</f>
        <v>0.6346642827308766</v>
      </c>
      <c r="F4" s="29">
        <v>0.86</v>
      </c>
      <c r="G4" s="3"/>
    </row>
    <row r="5" spans="1:7" ht="15" customHeight="1">
      <c r="A5" s="3"/>
      <c r="B5" s="19" t="s">
        <v>173</v>
      </c>
      <c r="C5" s="35">
        <v>44834</v>
      </c>
      <c r="D5" s="35">
        <v>54157</v>
      </c>
      <c r="E5" s="28">
        <f>(D5-C5)/C5</f>
        <v>0.20794486327340858</v>
      </c>
      <c r="F5" s="29">
        <v>0.1</v>
      </c>
      <c r="G5" s="3"/>
    </row>
    <row r="6" spans="1:7" ht="15" customHeight="1">
      <c r="A6" s="3"/>
      <c r="B6" s="19" t="s">
        <v>174</v>
      </c>
      <c r="C6" s="35">
        <v>5019</v>
      </c>
      <c r="D6" s="35">
        <v>8511</v>
      </c>
      <c r="E6" s="28">
        <f>(D6-C6)/C6</f>
        <v>0.6957561267184699</v>
      </c>
      <c r="F6" s="29">
        <v>0.02</v>
      </c>
      <c r="G6" s="6"/>
    </row>
    <row r="7" spans="1:7" ht="13.5" thickBot="1">
      <c r="A7" s="3"/>
      <c r="B7" s="20" t="s">
        <v>175</v>
      </c>
      <c r="C7" s="36">
        <v>10769</v>
      </c>
      <c r="D7" s="36">
        <v>11877</v>
      </c>
      <c r="E7" s="30">
        <f>(D7-C7)/C7</f>
        <v>0.10288791902683629</v>
      </c>
      <c r="F7" s="31">
        <v>0.02</v>
      </c>
      <c r="G7" s="3"/>
    </row>
    <row r="8" spans="2:6" ht="15" customHeight="1">
      <c r="B8" s="3"/>
      <c r="C8" s="6"/>
      <c r="D8" s="3"/>
      <c r="E8" s="3"/>
      <c r="F8" s="3"/>
    </row>
    <row r="10" ht="15" customHeight="1">
      <c r="B10" s="1" t="s">
        <v>167</v>
      </c>
    </row>
    <row r="14" spans="6:9" ht="15" customHeight="1">
      <c r="F14" s="8"/>
      <c r="G14" s="9"/>
      <c r="H14" s="9"/>
      <c r="I14" s="7"/>
    </row>
    <row r="15" spans="6:9" ht="15" customHeight="1">
      <c r="F15" s="8"/>
      <c r="G15" s="9"/>
      <c r="H15" s="9"/>
      <c r="I15" s="7"/>
    </row>
    <row r="16" spans="6:9" ht="15" customHeight="1">
      <c r="F16" s="8"/>
      <c r="G16" s="9"/>
      <c r="H16" s="9"/>
      <c r="I16" s="7"/>
    </row>
    <row r="17" spans="6:9" ht="15" customHeight="1">
      <c r="F17" s="8"/>
      <c r="G17" s="9"/>
      <c r="H17" s="9"/>
      <c r="I17" s="7"/>
    </row>
    <row r="18" spans="6:9" ht="15" customHeight="1">
      <c r="F18" s="14"/>
      <c r="G18" s="15"/>
      <c r="H18" s="15"/>
      <c r="I18" s="15"/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2012-06-01T06:45:51Z</dcterms:created>
  <dcterms:modified xsi:type="dcterms:W3CDTF">2012-08-08T07:44:09Z</dcterms:modified>
  <cp:category/>
  <cp:version/>
  <cp:contentType/>
  <cp:contentStatus/>
</cp:coreProperties>
</file>